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'Individual'!$D$5:$AO$52</definedName>
    <definedName name="_xlnm.Print_Area" localSheetId="3">'Individual'!$A$2:$AO$41</definedName>
    <definedName name="Imprimir_área_IM" localSheetId="3">'Individual'!$A$2:$AO$51</definedName>
  </definedNames>
  <calcPr fullCalcOnLoad="1"/>
</workbook>
</file>

<file path=xl/sharedStrings.xml><?xml version="1.0" encoding="utf-8"?>
<sst xmlns="http://schemas.openxmlformats.org/spreadsheetml/2006/main" count="158" uniqueCount="76">
  <si>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</si>
  <si>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</si>
  <si>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</si>
  <si>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</si>
  <si>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</si>
  <si>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</si>
  <si>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</si>
  <si>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</si>
  <si>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</si>
  <si>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</si>
  <si>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</si>
  <si>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</si>
  <si>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</si>
  <si>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</si>
  <si>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</si>
  <si>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</si>
  <si>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</si>
  <si>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</si>
  <si>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</si>
  <si>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</si>
  <si>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</si>
  <si>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</si>
  <si>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</si>
  <si>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</si>
  <si>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</si>
  <si>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</si>
  <si>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</si>
  <si>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</si>
  <si>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</si>
  <si>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</si>
  <si>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</si>
  <si>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SEVEN-3 B</t>
  </si>
  <si>
    <t>VALLÈS B</t>
  </si>
  <si>
    <t>FARTUCS</t>
  </si>
  <si>
    <t>SWEETRADE B</t>
  </si>
  <si>
    <t>D'ARO</t>
  </si>
  <si>
    <t>NÀSTIC B</t>
  </si>
  <si>
    <t>HECTOR ROCA ROIG</t>
  </si>
  <si>
    <t>CARLOS AVILÉS VICO</t>
  </si>
  <si>
    <t>JAVIER MARTÍNEZ PASTOR</t>
  </si>
  <si>
    <t>MARC VALLÈS LÓPEZ</t>
  </si>
  <si>
    <t>FRANCISCO HERNÁNDEZ ESPINOSA</t>
  </si>
  <si>
    <t>MANUEL SORIANO LEÓN</t>
  </si>
  <si>
    <t>EFRAIN FUENZALIDA VILICIC</t>
  </si>
  <si>
    <t>ANTONIO VALERO GANDÍA</t>
  </si>
  <si>
    <t>ANTONIO VALERO HERNÁNDEZ</t>
  </si>
  <si>
    <t>DAVID DÍAZ GINER</t>
  </si>
  <si>
    <t>JOAQUÍM LORES MARTÍN</t>
  </si>
  <si>
    <t>ERNEST GIRALT BATLLE</t>
  </si>
  <si>
    <t>MARCEL CASAS VIDAL</t>
  </si>
  <si>
    <t>DOMINGO JIMÉNEZ LÓPEZ</t>
  </si>
  <si>
    <t>JUAN C. MARTÍN ZARCO</t>
  </si>
  <si>
    <t>BENET BALLESPI SAMBOLA</t>
  </si>
  <si>
    <t>CARLOS PASTOR ORENGO</t>
  </si>
  <si>
    <t>JOAN PIQUÉ REIG</t>
  </si>
  <si>
    <t>PATRICK GUERRE DIDIER</t>
  </si>
  <si>
    <t>MIGUEL A. GONZÁLEZ CARRASCO</t>
  </si>
  <si>
    <t>XAVIER JORDÀ ANEL</t>
  </si>
  <si>
    <t>JOSÉ M. MAS RAMISA</t>
  </si>
  <si>
    <t>JUAN C. GONZÁLEZ CARRASCO</t>
  </si>
  <si>
    <t>ARTUR COLOMER SOLER</t>
  </si>
  <si>
    <t>VICTOR HURTADO FERMÍN</t>
  </si>
  <si>
    <t>ALEJANDRO SANZ GIMENO</t>
  </si>
  <si>
    <t>PEDRO VALDENEBRO FERNÁNDEZ</t>
  </si>
  <si>
    <t>PAU CID ESPELTA</t>
  </si>
  <si>
    <t>ANTONIO DÍAZ CERVANTES</t>
  </si>
  <si>
    <t>ANTONIO MONTIEL SÁNCHEZ</t>
  </si>
  <si>
    <t>GERARD MORENO CASTAN</t>
  </si>
  <si>
    <t>CRISTOBAL ALBERT VILLALBA</t>
  </si>
  <si>
    <t>2a DIVISIÓ MASCULINA B</t>
  </si>
  <si>
    <t>LLIC</t>
  </si>
  <si>
    <t>RUBEN CRESPI UFANO</t>
  </si>
  <si>
    <t>KENNAN GLOVER</t>
  </si>
  <si>
    <t>ANTONIO HERNÁNDEZ GUARDEÑO</t>
  </si>
  <si>
    <t>JONATAN GARCÍA RODRÍGUEZ</t>
  </si>
  <si>
    <t>JOSÉ SUÁREZ ÁLVAREZ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</si>
</sst>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35" sqref="D3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69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39376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31</v>
      </c>
      <c r="D9" s="20"/>
      <c r="E9" s="11">
        <v>9</v>
      </c>
      <c r="G9" s="9" t="s">
        <v>32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0</v>
      </c>
      <c r="F11" s="11"/>
      <c r="G11" s="9" t="s">
        <v>34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10</v>
      </c>
      <c r="F13" s="11"/>
      <c r="G13" s="9" t="s">
        <v>36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</v>
      </c>
      <c r="E15" s="11">
        <v>7</v>
      </c>
      <c r="F15" s="11"/>
      <c r="G15" s="9" t="str">
        <f>G11</f>
        <v>SWEETRADE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6</v>
      </c>
      <c r="F17" s="11"/>
      <c r="G17" s="9" t="str">
        <f>G13</f>
        <v>NÀSTIC B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VALLÈS B</v>
      </c>
      <c r="E19" s="11">
        <v>5</v>
      </c>
      <c r="F19" s="11"/>
      <c r="G19" s="9" t="str">
        <f>C11</f>
        <v>FARTUCS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2</v>
      </c>
      <c r="F21" s="11"/>
      <c r="G21" s="9" t="str">
        <f>C9</f>
        <v>SEVEN-3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VALLÈS B</v>
      </c>
      <c r="E23" s="11">
        <v>1</v>
      </c>
      <c r="F23" s="11"/>
      <c r="G23" s="9" t="str">
        <f>C13</f>
        <v>D'ARO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3</v>
      </c>
      <c r="F25" s="11"/>
      <c r="G25" s="9" t="str">
        <f>G11</f>
        <v>SWEETRADE B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VALLÈS B</v>
      </c>
      <c r="E27" s="11">
        <v>2</v>
      </c>
      <c r="F27" s="11"/>
      <c r="G27" s="9" t="str">
        <f>G13</f>
        <v>NÀSTIC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1</v>
      </c>
      <c r="F29" s="11"/>
      <c r="G29" s="9" t="str">
        <f>C9</f>
        <v>SEVEN-3 B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0</v>
      </c>
      <c r="G31" s="9" t="str">
        <f>C13</f>
        <v>D'ARO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3</v>
      </c>
      <c r="G33" s="9" t="str">
        <f>C13</f>
        <v>D'ARO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1</v>
      </c>
      <c r="G35" s="9" t="str">
        <f>C11</f>
        <v>FARTUCS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3</v>
      </c>
      <c r="G37" s="9" t="str">
        <f>G9</f>
        <v>VALLÈS B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3">
        <f>10+7+9+10+7</f>
        <v>43</v>
      </c>
      <c r="F45" s="44"/>
      <c r="G45" s="44"/>
      <c r="H45" s="42">
        <f aca="true" t="shared" si="0" ref="H45:H50">SUM(E45:G45)</f>
        <v>43</v>
      </c>
      <c r="J45" s="5"/>
      <c r="K45" s="5"/>
    </row>
    <row r="46" spans="2:11" ht="20.25">
      <c r="B46" s="30" t="s">
        <v>31</v>
      </c>
      <c r="C46" s="26"/>
      <c r="D46" s="13"/>
      <c r="E46" s="43">
        <f>9+6+8+9+3</f>
        <v>35</v>
      </c>
      <c r="F46" s="45"/>
      <c r="G46" s="45"/>
      <c r="H46" s="42">
        <f t="shared" si="0"/>
        <v>35</v>
      </c>
      <c r="J46" s="14"/>
      <c r="K46" s="14"/>
    </row>
    <row r="47" spans="2:11" ht="20.25">
      <c r="B47" s="38" t="s">
        <v>34</v>
      </c>
      <c r="C47" s="41"/>
      <c r="D47" s="53"/>
      <c r="E47" s="43">
        <f>10+3+7+1+3</f>
        <v>24</v>
      </c>
      <c r="F47" s="44"/>
      <c r="G47" s="44"/>
      <c r="H47" s="42">
        <f t="shared" si="0"/>
        <v>24</v>
      </c>
      <c r="J47" s="14"/>
      <c r="K47" s="14"/>
    </row>
    <row r="48" spans="2:11" ht="20.25">
      <c r="B48" s="38" t="s">
        <v>33</v>
      </c>
      <c r="C48" s="41"/>
      <c r="D48" s="53"/>
      <c r="E48" s="43">
        <f>0+5+2+0+9</f>
        <v>16</v>
      </c>
      <c r="F48" s="44"/>
      <c r="G48" s="44"/>
      <c r="H48" s="42">
        <f t="shared" si="0"/>
        <v>16</v>
      </c>
      <c r="J48" s="14"/>
      <c r="K48" s="14"/>
    </row>
    <row r="49" spans="2:11" ht="20.25">
      <c r="B49" s="30" t="s">
        <v>36</v>
      </c>
      <c r="C49" s="26"/>
      <c r="D49" s="13"/>
      <c r="E49" s="43">
        <f>0+4+3+8+1</f>
        <v>16</v>
      </c>
      <c r="F49" s="44"/>
      <c r="G49" s="44"/>
      <c r="H49" s="42">
        <f t="shared" si="0"/>
        <v>16</v>
      </c>
      <c r="J49" s="14"/>
      <c r="K49" s="14"/>
    </row>
    <row r="50" spans="2:11" ht="20.25">
      <c r="B50" s="38" t="s">
        <v>32</v>
      </c>
      <c r="C50" s="39"/>
      <c r="D50" s="41"/>
      <c r="E50" s="43">
        <f>1+5+1+2+7</f>
        <v>16</v>
      </c>
      <c r="F50" s="44"/>
      <c r="G50" s="44"/>
      <c r="H50" s="42">
        <f t="shared" si="0"/>
        <v>16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69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39495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B</v>
      </c>
      <c r="D9" s="20"/>
      <c r="E9" s="11">
        <v>10</v>
      </c>
      <c r="G9" s="9" t="str">
        <f>'Equips 1aC'!G9</f>
        <v>VALLÈS B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1</v>
      </c>
      <c r="F11" s="11"/>
      <c r="G11" s="9" t="str">
        <f>'Equips 1aC'!G11</f>
        <v>SWEETRADE B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</v>
      </c>
      <c r="E13" s="11">
        <v>7</v>
      </c>
      <c r="F13" s="11"/>
      <c r="G13" s="9" t="str">
        <f>'Equips 1aC'!G13</f>
        <v>NÀSTIC B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</v>
      </c>
      <c r="E15" s="11">
        <v>9</v>
      </c>
      <c r="F15" s="11"/>
      <c r="G15" s="9" t="str">
        <f>G11</f>
        <v>SWEETRADE B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8</v>
      </c>
      <c r="F17" s="11"/>
      <c r="G17" s="9" t="str">
        <f>G13</f>
        <v>NÀSTIC B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VALLÈS B</v>
      </c>
      <c r="E19" s="11">
        <v>3</v>
      </c>
      <c r="F19" s="11"/>
      <c r="G19" s="9" t="str">
        <f>C11</f>
        <v>FARTUCS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1</v>
      </c>
      <c r="F21" s="11"/>
      <c r="G21" s="9" t="str">
        <f>C9</f>
        <v>SEVEN-3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VALLÈS B</v>
      </c>
      <c r="E23" s="11">
        <v>0</v>
      </c>
      <c r="F23" s="11"/>
      <c r="G23" s="9" t="str">
        <f>C13</f>
        <v>D'ARO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3</v>
      </c>
      <c r="F25" s="11"/>
      <c r="G25" s="9" t="str">
        <f>G11</f>
        <v>SWEETRADE B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VALLÈS B</v>
      </c>
      <c r="E27" s="11">
        <v>4</v>
      </c>
      <c r="F27" s="11"/>
      <c r="G27" s="9" t="str">
        <f>G13</f>
        <v>NÀSTIC B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4</v>
      </c>
      <c r="F29" s="11"/>
      <c r="G29" s="9" t="str">
        <f>C9</f>
        <v>SEVEN-3 B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0</v>
      </c>
      <c r="G31" s="9" t="str">
        <f>C13</f>
        <v>D'ARO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2</v>
      </c>
      <c r="G33" s="9" t="str">
        <f>C13</f>
        <v>D'ARO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8</v>
      </c>
      <c r="G35" s="9" t="str">
        <f>C11</f>
        <v>FARTUCS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4</v>
      </c>
      <c r="G37" s="9" t="str">
        <f>G9</f>
        <v>VALLÈS B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35</v>
      </c>
      <c r="C45" s="39"/>
      <c r="D45" s="15"/>
      <c r="E45" s="43">
        <f>10+7+9+10+7</f>
        <v>43</v>
      </c>
      <c r="F45" s="43">
        <f>7+9+10+10+8</f>
        <v>44</v>
      </c>
      <c r="G45" s="44"/>
      <c r="H45" s="42">
        <f aca="true" t="shared" si="0" ref="H45:H50">SUM(E45:G45)</f>
        <v>87</v>
      </c>
      <c r="J45" s="5"/>
      <c r="K45" s="5"/>
    </row>
    <row r="46" spans="2:11" ht="20.25">
      <c r="B46" s="30" t="s">
        <v>31</v>
      </c>
      <c r="C46" s="26"/>
      <c r="D46" s="13"/>
      <c r="E46" s="43">
        <f>9+6+8+9+3</f>
        <v>35</v>
      </c>
      <c r="F46" s="43">
        <f>10+8+9+6+2</f>
        <v>35</v>
      </c>
      <c r="G46" s="44"/>
      <c r="H46" s="42">
        <f t="shared" si="0"/>
        <v>70</v>
      </c>
      <c r="J46" s="14"/>
      <c r="K46" s="14"/>
    </row>
    <row r="47" spans="2:11" ht="20.25">
      <c r="B47" s="38" t="s">
        <v>34</v>
      </c>
      <c r="C47" s="41"/>
      <c r="D47" s="53"/>
      <c r="E47" s="43">
        <f>10+3+7+1+3</f>
        <v>24</v>
      </c>
      <c r="F47" s="43">
        <f>9+1+7+4+4</f>
        <v>25</v>
      </c>
      <c r="G47" s="45"/>
      <c r="H47" s="42">
        <f t="shared" si="0"/>
        <v>49</v>
      </c>
      <c r="J47" s="14"/>
      <c r="K47" s="14"/>
    </row>
    <row r="48" spans="2:11" ht="20.25">
      <c r="B48" s="38" t="s">
        <v>36</v>
      </c>
      <c r="C48" s="39"/>
      <c r="D48" s="15"/>
      <c r="E48" s="43">
        <f>0+4+3+8+1</f>
        <v>16</v>
      </c>
      <c r="F48" s="43">
        <f>3+2+3+6+8</f>
        <v>22</v>
      </c>
      <c r="G48" s="44"/>
      <c r="H48" s="42">
        <f t="shared" si="0"/>
        <v>38</v>
      </c>
      <c r="J48" s="14"/>
      <c r="K48" s="14"/>
    </row>
    <row r="49" spans="2:11" ht="20.25">
      <c r="B49" s="30" t="s">
        <v>32</v>
      </c>
      <c r="C49" s="26"/>
      <c r="D49" s="13"/>
      <c r="E49" s="43">
        <f>1+5+1+2+7</f>
        <v>16</v>
      </c>
      <c r="F49" s="43">
        <f>0+3+0+4+6</f>
        <v>13</v>
      </c>
      <c r="G49" s="44"/>
      <c r="H49" s="42">
        <f t="shared" si="0"/>
        <v>29</v>
      </c>
      <c r="J49" s="14"/>
      <c r="K49" s="14"/>
    </row>
    <row r="50" spans="2:11" ht="20.25">
      <c r="B50" s="38" t="s">
        <v>33</v>
      </c>
      <c r="C50" s="41"/>
      <c r="D50" s="54"/>
      <c r="E50" s="43">
        <f>0+5+2+0+9</f>
        <v>16</v>
      </c>
      <c r="F50" s="43">
        <f>1+7+1+0+2</f>
        <v>11</v>
      </c>
      <c r="G50" s="45"/>
      <c r="H50" s="42">
        <f t="shared" si="0"/>
        <v>27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C5" sqref="C5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69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39565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SEVEN-3 B</v>
      </c>
      <c r="D9" s="20"/>
      <c r="E9" s="11">
        <v>9</v>
      </c>
      <c r="G9" s="9" t="str">
        <f>'Equips 1aC'!G9</f>
        <v>VALLÈS B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FARTUCS</v>
      </c>
      <c r="E11" s="11">
        <v>2</v>
      </c>
      <c r="F11" s="11"/>
      <c r="G11" s="9" t="str">
        <f>'Equips 1aC'!G11</f>
        <v>SWEETRADE B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D'ARO</v>
      </c>
      <c r="E13" s="11">
        <v>2</v>
      </c>
      <c r="F13" s="11"/>
      <c r="G13" s="9" t="str">
        <f>'Equips 1aC'!G13</f>
        <v>NÀSTIC B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D'ARO</v>
      </c>
      <c r="E15" s="11">
        <v>4</v>
      </c>
      <c r="F15" s="11"/>
      <c r="G15" s="9" t="str">
        <f>G11</f>
        <v>SWEETRADE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SEVEN-3 B</v>
      </c>
      <c r="E17" s="11">
        <v>4</v>
      </c>
      <c r="F17" s="11"/>
      <c r="G17" s="9" t="str">
        <f>G13</f>
        <v>NÀSTIC B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VALLÈS B</v>
      </c>
      <c r="E19" s="11">
        <v>3</v>
      </c>
      <c r="F19" s="11"/>
      <c r="G19" s="9" t="str">
        <f>C11</f>
        <v>FARTUCS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FARTUCS</v>
      </c>
      <c r="E21" s="11">
        <v>2</v>
      </c>
      <c r="F21" s="11"/>
      <c r="G21" s="9" t="str">
        <f>C9</f>
        <v>SEVEN-3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VALLÈS B</v>
      </c>
      <c r="E23" s="11">
        <v>1</v>
      </c>
      <c r="F23" s="11"/>
      <c r="G23" s="9" t="str">
        <f>C13</f>
        <v>D'ARO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NÀSTIC B</v>
      </c>
      <c r="E25" s="11">
        <v>1</v>
      </c>
      <c r="F25" s="11"/>
      <c r="G25" s="9" t="str">
        <f>G11</f>
        <v>SWEETRADE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VALLÈS B</v>
      </c>
      <c r="E27" s="11">
        <v>0</v>
      </c>
      <c r="F27" s="11"/>
      <c r="G27" s="9" t="str">
        <f>G13</f>
        <v>NÀSTIC B</v>
      </c>
      <c r="I27" s="11">
        <v>10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1</v>
      </c>
      <c r="F29" s="11"/>
      <c r="G29" s="9" t="str">
        <f>C9</f>
        <v>SEVEN-3 B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FARTUCS</v>
      </c>
      <c r="E31" s="11">
        <v>2</v>
      </c>
      <c r="G31" s="9" t="str">
        <f>C13</f>
        <v>D'ARO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SEVEN-3 B</v>
      </c>
      <c r="E33" s="11">
        <v>2</v>
      </c>
      <c r="G33" s="9" t="str">
        <f>C13</f>
        <v>D'ARO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NÀSTIC B</v>
      </c>
      <c r="E35" s="11">
        <v>10</v>
      </c>
      <c r="G35" s="9" t="str">
        <f>C11</f>
        <v>FARTUCS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5</v>
      </c>
      <c r="G37" s="9" t="str">
        <f>G9</f>
        <v>VALLÈS B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35</v>
      </c>
      <c r="C45" s="39"/>
      <c r="D45" s="15"/>
      <c r="E45" s="43">
        <f>10+7+9+10+7</f>
        <v>43</v>
      </c>
      <c r="F45" s="43">
        <f>7+9+10+10+8</f>
        <v>44</v>
      </c>
      <c r="G45" s="43">
        <f>2+4+9+8+8</f>
        <v>31</v>
      </c>
      <c r="H45" s="42">
        <f aca="true" t="shared" si="0" ref="H45:H50">SUM(E45:G45)</f>
        <v>118</v>
      </c>
      <c r="J45" s="5"/>
      <c r="K45" s="5"/>
    </row>
    <row r="46" spans="2:11" ht="20.25">
      <c r="B46" s="30" t="s">
        <v>31</v>
      </c>
      <c r="C46" s="26"/>
      <c r="D46" s="13"/>
      <c r="E46" s="43">
        <f>9+6+8+9+3</f>
        <v>35</v>
      </c>
      <c r="F46" s="43">
        <f>10+8+9+6+2</f>
        <v>35</v>
      </c>
      <c r="G46" s="43">
        <f>9+4+8+9+2</f>
        <v>32</v>
      </c>
      <c r="H46" s="42">
        <f t="shared" si="0"/>
        <v>102</v>
      </c>
      <c r="J46" s="14"/>
      <c r="K46" s="14"/>
    </row>
    <row r="47" spans="2:11" ht="20.25">
      <c r="B47" s="38" t="s">
        <v>34</v>
      </c>
      <c r="C47" s="41"/>
      <c r="D47" s="53"/>
      <c r="E47" s="43">
        <f>10+3+7+1+3</f>
        <v>24</v>
      </c>
      <c r="F47" s="43">
        <f>9+1+7+4+4</f>
        <v>25</v>
      </c>
      <c r="G47" s="43">
        <f>8+6+9+1+5</f>
        <v>29</v>
      </c>
      <c r="H47" s="42">
        <f t="shared" si="0"/>
        <v>78</v>
      </c>
      <c r="J47" s="14"/>
      <c r="K47" s="14"/>
    </row>
    <row r="48" spans="2:11" ht="20.25">
      <c r="B48" s="38" t="s">
        <v>36</v>
      </c>
      <c r="C48" s="39"/>
      <c r="D48" s="15"/>
      <c r="E48" s="43">
        <f>0+4+3+8+1</f>
        <v>16</v>
      </c>
      <c r="F48" s="43">
        <f>3+2+3+6+8</f>
        <v>22</v>
      </c>
      <c r="G48" s="43">
        <f>8+6+1+10+10</f>
        <v>35</v>
      </c>
      <c r="H48" s="42">
        <f t="shared" si="0"/>
        <v>73</v>
      </c>
      <c r="J48" s="14"/>
      <c r="K48" s="14"/>
    </row>
    <row r="49" spans="2:11" ht="20.25">
      <c r="B49" s="30" t="s">
        <v>33</v>
      </c>
      <c r="C49" s="13"/>
      <c r="D49" s="14"/>
      <c r="E49" s="43">
        <f>0+5+2+0+9</f>
        <v>16</v>
      </c>
      <c r="F49" s="43">
        <f>1+7+1+0+2</f>
        <v>11</v>
      </c>
      <c r="G49" s="43">
        <f>2+7+2+2+0</f>
        <v>13</v>
      </c>
      <c r="H49" s="42">
        <f t="shared" si="0"/>
        <v>40</v>
      </c>
      <c r="J49" s="14"/>
      <c r="K49" s="14"/>
    </row>
    <row r="50" spans="2:11" ht="20.25">
      <c r="B50" s="38" t="s">
        <v>32</v>
      </c>
      <c r="C50" s="39"/>
      <c r="D50" s="41"/>
      <c r="E50" s="43">
        <f>1+5+1+2+7</f>
        <v>16</v>
      </c>
      <c r="F50" s="43">
        <f>0+3+0+4+6</f>
        <v>13</v>
      </c>
      <c r="G50" s="43">
        <f>1+3+1+0+5</f>
        <v>10</v>
      </c>
      <c r="H50" s="42">
        <f t="shared" si="0"/>
        <v>39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4"/>
  <sheetViews>
    <sheetView tabSelected="1" zoomScale="75" zoomScaleNormal="75" workbookViewId="0" topLeftCell="A1">
      <pane ySplit="4" topLeftCell="BM11" activePane="bottomLeft" state="frozen"/>
      <selection pane="topLeft" activeCell="B1" sqref="B1"/>
      <selection pane="bottomLeft" activeCell="E2" sqref="E2"/>
    </sheetView>
  </sheetViews>
  <sheetFormatPr defaultColWidth="9.625" defaultRowHeight="12.75"/>
  <cols>
    <col min="1" max="2" width="5.75390625" style="1" customWidth="1"/>
    <col min="3" max="3" width="5.625" style="1" hidden="1" customWidth="1"/>
    <col min="4" max="4" width="33.625" style="1" customWidth="1"/>
    <col min="5" max="5" width="13.00390625" style="1" bestFit="1" customWidth="1"/>
    <col min="6" max="35" width="3.625" style="1" hidden="1" customWidth="1"/>
    <col min="36" max="36" width="6.0039062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70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1186</v>
      </c>
      <c r="C5" s="48">
        <v>21471</v>
      </c>
      <c r="D5" s="48" t="s">
        <v>72</v>
      </c>
      <c r="E5" s="48" t="s">
        <v>35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v>146</v>
      </c>
      <c r="Q5" s="48">
        <v>203</v>
      </c>
      <c r="R5" s="48">
        <v>245</v>
      </c>
      <c r="S5" s="48">
        <v>204</v>
      </c>
      <c r="T5" s="48">
        <v>200</v>
      </c>
      <c r="U5" s="48">
        <v>279</v>
      </c>
      <c r="V5" s="48">
        <v>277</v>
      </c>
      <c r="W5" s="48">
        <v>173</v>
      </c>
      <c r="X5" s="48">
        <v>209</v>
      </c>
      <c r="Y5" s="48">
        <v>232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>
        <f aca="true" t="shared" si="0" ref="AJ5:AJ43">SUM(F5:O5)</f>
        <v>0</v>
      </c>
      <c r="AK5" s="49">
        <f aca="true" t="shared" si="1" ref="AK5:AK43">SUM(P5:Y5)</f>
        <v>2168</v>
      </c>
      <c r="AL5" s="49">
        <f aca="true" t="shared" si="2" ref="AL5:AL43">SUM(Z5:AI5)</f>
        <v>0</v>
      </c>
      <c r="AM5" s="49">
        <f aca="true" t="shared" si="3" ref="AM5:AM43">SUM(AJ5:AL5)</f>
        <v>2168</v>
      </c>
      <c r="AN5" s="49">
        <f aca="true" t="shared" si="4" ref="AN5:AN43">COUNT(F5:AI5)</f>
        <v>10</v>
      </c>
      <c r="AO5" s="50">
        <f aca="true" t="shared" si="5" ref="AO5:AO43">(AM5/AN5)</f>
        <v>216.8</v>
      </c>
    </row>
    <row r="6" spans="1:41" ht="12.75">
      <c r="A6" s="48">
        <v>2</v>
      </c>
      <c r="B6" s="48">
        <v>802</v>
      </c>
      <c r="C6" s="48">
        <v>30635</v>
      </c>
      <c r="D6" s="48" t="s">
        <v>60</v>
      </c>
      <c r="E6" s="48" t="s">
        <v>35</v>
      </c>
      <c r="F6" s="48">
        <v>259</v>
      </c>
      <c r="G6" s="48">
        <v>226</v>
      </c>
      <c r="H6" s="48">
        <v>232</v>
      </c>
      <c r="I6" s="48">
        <v>268</v>
      </c>
      <c r="J6" s="48">
        <v>188</v>
      </c>
      <c r="K6" s="48">
        <v>200</v>
      </c>
      <c r="L6" s="48">
        <v>213</v>
      </c>
      <c r="M6" s="48">
        <v>235</v>
      </c>
      <c r="N6" s="48">
        <v>178</v>
      </c>
      <c r="O6" s="48">
        <v>226</v>
      </c>
      <c r="P6" s="48">
        <v>180</v>
      </c>
      <c r="Q6" s="48">
        <v>204</v>
      </c>
      <c r="R6" s="48">
        <v>196</v>
      </c>
      <c r="S6" s="48">
        <v>193</v>
      </c>
      <c r="T6" s="48">
        <v>214</v>
      </c>
      <c r="U6" s="48">
        <v>220</v>
      </c>
      <c r="V6" s="48">
        <v>209</v>
      </c>
      <c r="W6" s="48">
        <v>201</v>
      </c>
      <c r="X6" s="48">
        <v>230</v>
      </c>
      <c r="Y6" s="48">
        <v>220</v>
      </c>
      <c r="Z6" s="48">
        <v>197</v>
      </c>
      <c r="AA6" s="48">
        <v>202</v>
      </c>
      <c r="AB6" s="48">
        <v>185</v>
      </c>
      <c r="AC6" s="48">
        <v>200</v>
      </c>
      <c r="AD6" s="48">
        <v>191</v>
      </c>
      <c r="AE6" s="48">
        <v>219</v>
      </c>
      <c r="AF6" s="48">
        <v>175</v>
      </c>
      <c r="AG6" s="48">
        <v>178</v>
      </c>
      <c r="AH6" s="48">
        <v>202</v>
      </c>
      <c r="AI6" s="48">
        <v>257</v>
      </c>
      <c r="AJ6" s="49">
        <f t="shared" si="0"/>
        <v>2225</v>
      </c>
      <c r="AK6" s="49">
        <f t="shared" si="1"/>
        <v>2067</v>
      </c>
      <c r="AL6" s="49">
        <f t="shared" si="2"/>
        <v>2006</v>
      </c>
      <c r="AM6" s="49">
        <f t="shared" si="3"/>
        <v>6298</v>
      </c>
      <c r="AN6" s="49">
        <f t="shared" si="4"/>
        <v>30</v>
      </c>
      <c r="AO6" s="50">
        <f t="shared" si="5"/>
        <v>209.93333333333334</v>
      </c>
    </row>
    <row r="7" spans="1:41" ht="12.75">
      <c r="A7" s="48">
        <v>3</v>
      </c>
      <c r="B7" s="48">
        <v>1397</v>
      </c>
      <c r="C7" s="48">
        <v>2947</v>
      </c>
      <c r="D7" s="48" t="s">
        <v>61</v>
      </c>
      <c r="E7" s="48" t="s">
        <v>35</v>
      </c>
      <c r="F7" s="48">
        <v>171</v>
      </c>
      <c r="G7" s="48">
        <v>226</v>
      </c>
      <c r="H7" s="48">
        <v>201</v>
      </c>
      <c r="I7" s="48">
        <v>193</v>
      </c>
      <c r="J7" s="48">
        <v>171</v>
      </c>
      <c r="K7" s="48">
        <v>197</v>
      </c>
      <c r="L7" s="48">
        <v>177</v>
      </c>
      <c r="M7" s="48">
        <v>236</v>
      </c>
      <c r="N7" s="48">
        <v>268</v>
      </c>
      <c r="O7" s="48">
        <v>202</v>
      </c>
      <c r="P7" s="48">
        <v>211</v>
      </c>
      <c r="Q7" s="48">
        <v>203</v>
      </c>
      <c r="R7" s="48">
        <v>220</v>
      </c>
      <c r="S7" s="48">
        <v>198</v>
      </c>
      <c r="T7" s="48">
        <v>198</v>
      </c>
      <c r="U7" s="48">
        <v>206</v>
      </c>
      <c r="V7" s="48">
        <v>201</v>
      </c>
      <c r="W7" s="48">
        <v>256</v>
      </c>
      <c r="X7" s="48">
        <v>183</v>
      </c>
      <c r="Y7" s="48">
        <v>214</v>
      </c>
      <c r="Z7" s="48">
        <v>198</v>
      </c>
      <c r="AA7" s="48">
        <v>195</v>
      </c>
      <c r="AB7" s="48">
        <v>177</v>
      </c>
      <c r="AC7" s="48">
        <v>155</v>
      </c>
      <c r="AD7" s="48">
        <v>185</v>
      </c>
      <c r="AE7" s="48">
        <v>198</v>
      </c>
      <c r="AF7" s="48">
        <v>152</v>
      </c>
      <c r="AG7" s="48">
        <v>199</v>
      </c>
      <c r="AH7" s="48">
        <v>208</v>
      </c>
      <c r="AI7" s="48">
        <v>236</v>
      </c>
      <c r="AJ7" s="49">
        <f t="shared" si="0"/>
        <v>2042</v>
      </c>
      <c r="AK7" s="49">
        <f t="shared" si="1"/>
        <v>2090</v>
      </c>
      <c r="AL7" s="49">
        <f t="shared" si="2"/>
        <v>1903</v>
      </c>
      <c r="AM7" s="49">
        <f t="shared" si="3"/>
        <v>6035</v>
      </c>
      <c r="AN7" s="49">
        <f t="shared" si="4"/>
        <v>30</v>
      </c>
      <c r="AO7" s="50">
        <f t="shared" si="5"/>
        <v>201.16666666666666</v>
      </c>
    </row>
    <row r="8" spans="1:41" ht="12.75">
      <c r="A8" s="48">
        <v>4</v>
      </c>
      <c r="B8" s="48">
        <v>748</v>
      </c>
      <c r="C8" s="48">
        <v>2885</v>
      </c>
      <c r="D8" s="48" t="s">
        <v>37</v>
      </c>
      <c r="E8" s="48" t="s">
        <v>31</v>
      </c>
      <c r="F8" s="48">
        <v>173</v>
      </c>
      <c r="G8" s="48">
        <v>259</v>
      </c>
      <c r="H8" s="48">
        <v>207</v>
      </c>
      <c r="I8" s="48">
        <v>183</v>
      </c>
      <c r="J8" s="48">
        <v>200</v>
      </c>
      <c r="K8" s="48">
        <v>245</v>
      </c>
      <c r="L8" s="48">
        <v>237</v>
      </c>
      <c r="M8" s="48">
        <v>169</v>
      </c>
      <c r="N8" s="48">
        <v>177</v>
      </c>
      <c r="O8" s="48">
        <v>137</v>
      </c>
      <c r="P8" s="48">
        <v>194</v>
      </c>
      <c r="Q8" s="48">
        <v>234</v>
      </c>
      <c r="R8" s="48">
        <v>181</v>
      </c>
      <c r="S8" s="48">
        <v>257</v>
      </c>
      <c r="T8" s="48">
        <v>220</v>
      </c>
      <c r="U8" s="48">
        <v>257</v>
      </c>
      <c r="V8" s="48">
        <v>182</v>
      </c>
      <c r="W8" s="48">
        <v>184</v>
      </c>
      <c r="X8" s="48">
        <v>141</v>
      </c>
      <c r="Y8" s="48">
        <v>216</v>
      </c>
      <c r="Z8" s="48">
        <v>173</v>
      </c>
      <c r="AA8" s="48">
        <v>154</v>
      </c>
      <c r="AB8" s="48">
        <v>168</v>
      </c>
      <c r="AC8" s="48">
        <v>203</v>
      </c>
      <c r="AD8" s="48">
        <v>146</v>
      </c>
      <c r="AE8" s="48">
        <v>189</v>
      </c>
      <c r="AF8" s="48">
        <v>212</v>
      </c>
      <c r="AG8" s="48">
        <v>183</v>
      </c>
      <c r="AH8" s="48">
        <v>191</v>
      </c>
      <c r="AI8" s="48">
        <v>161</v>
      </c>
      <c r="AJ8" s="49">
        <f t="shared" si="0"/>
        <v>1987</v>
      </c>
      <c r="AK8" s="49">
        <f t="shared" si="1"/>
        <v>2066</v>
      </c>
      <c r="AL8" s="49">
        <f t="shared" si="2"/>
        <v>1780</v>
      </c>
      <c r="AM8" s="49">
        <f t="shared" si="3"/>
        <v>5833</v>
      </c>
      <c r="AN8" s="49">
        <f t="shared" si="4"/>
        <v>30</v>
      </c>
      <c r="AO8" s="50">
        <f t="shared" si="5"/>
        <v>194.43333333333334</v>
      </c>
    </row>
    <row r="9" spans="1:41" ht="12.75">
      <c r="A9" s="48">
        <v>5</v>
      </c>
      <c r="B9" s="48">
        <v>1905</v>
      </c>
      <c r="C9" s="48">
        <v>13629</v>
      </c>
      <c r="D9" s="48" t="s">
        <v>54</v>
      </c>
      <c r="E9" s="48" t="s">
        <v>34</v>
      </c>
      <c r="F9" s="48">
        <v>227</v>
      </c>
      <c r="G9" s="48">
        <v>212</v>
      </c>
      <c r="H9" s="48">
        <v>193</v>
      </c>
      <c r="I9" s="48">
        <v>185</v>
      </c>
      <c r="J9" s="48">
        <v>222</v>
      </c>
      <c r="K9" s="48">
        <v>198</v>
      </c>
      <c r="L9" s="48">
        <v>197</v>
      </c>
      <c r="M9" s="48">
        <v>204</v>
      </c>
      <c r="N9" s="48"/>
      <c r="O9" s="48"/>
      <c r="P9" s="48">
        <v>225</v>
      </c>
      <c r="Q9" s="48">
        <v>222</v>
      </c>
      <c r="R9" s="48">
        <v>206</v>
      </c>
      <c r="S9" s="48">
        <v>234</v>
      </c>
      <c r="T9" s="48">
        <v>200</v>
      </c>
      <c r="U9" s="48">
        <v>213</v>
      </c>
      <c r="V9" s="48">
        <v>149</v>
      </c>
      <c r="W9" s="48">
        <v>188</v>
      </c>
      <c r="X9" s="48">
        <v>162</v>
      </c>
      <c r="Y9" s="48">
        <v>152</v>
      </c>
      <c r="Z9" s="48">
        <v>189</v>
      </c>
      <c r="AA9" s="48">
        <v>172</v>
      </c>
      <c r="AB9" s="48">
        <v>158</v>
      </c>
      <c r="AC9" s="48">
        <v>201</v>
      </c>
      <c r="AD9" s="48">
        <v>187</v>
      </c>
      <c r="AE9" s="48">
        <v>213</v>
      </c>
      <c r="AF9" s="48">
        <v>171</v>
      </c>
      <c r="AG9" s="48">
        <v>171</v>
      </c>
      <c r="AH9" s="48">
        <v>163</v>
      </c>
      <c r="AI9" s="48">
        <v>183</v>
      </c>
      <c r="AJ9" s="49">
        <f t="shared" si="0"/>
        <v>1638</v>
      </c>
      <c r="AK9" s="49">
        <f t="shared" si="1"/>
        <v>1951</v>
      </c>
      <c r="AL9" s="49">
        <f t="shared" si="2"/>
        <v>1808</v>
      </c>
      <c r="AM9" s="49">
        <f t="shared" si="3"/>
        <v>5397</v>
      </c>
      <c r="AN9" s="49">
        <f t="shared" si="4"/>
        <v>28</v>
      </c>
      <c r="AO9" s="50">
        <f t="shared" si="5"/>
        <v>192.75</v>
      </c>
    </row>
    <row r="10" spans="1:41" ht="12.75">
      <c r="A10" s="48">
        <v>6</v>
      </c>
      <c r="B10" s="48">
        <v>1242</v>
      </c>
      <c r="C10" s="48">
        <v>18079</v>
      </c>
      <c r="D10" s="51" t="s">
        <v>71</v>
      </c>
      <c r="E10" s="51" t="s">
        <v>31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>
        <v>169</v>
      </c>
      <c r="Q10" s="51">
        <v>200</v>
      </c>
      <c r="R10" s="51">
        <v>251</v>
      </c>
      <c r="S10" s="51">
        <v>185</v>
      </c>
      <c r="T10" s="51">
        <v>169</v>
      </c>
      <c r="U10" s="51">
        <v>234</v>
      </c>
      <c r="V10" s="51">
        <v>242</v>
      </c>
      <c r="W10" s="51">
        <v>158</v>
      </c>
      <c r="X10" s="51">
        <v>191</v>
      </c>
      <c r="Y10" s="51">
        <v>140</v>
      </c>
      <c r="Z10" s="51">
        <v>162</v>
      </c>
      <c r="AA10" s="51">
        <v>187</v>
      </c>
      <c r="AB10" s="51">
        <v>156</v>
      </c>
      <c r="AC10" s="51">
        <v>138</v>
      </c>
      <c r="AD10" s="51"/>
      <c r="AE10" s="51"/>
      <c r="AF10" s="51">
        <v>181</v>
      </c>
      <c r="AG10" s="51">
        <v>200</v>
      </c>
      <c r="AH10" s="51">
        <v>198</v>
      </c>
      <c r="AI10" s="51">
        <v>191</v>
      </c>
      <c r="AJ10" s="49">
        <f t="shared" si="0"/>
        <v>0</v>
      </c>
      <c r="AK10" s="49">
        <f t="shared" si="1"/>
        <v>1939</v>
      </c>
      <c r="AL10" s="49">
        <f t="shared" si="2"/>
        <v>1413</v>
      </c>
      <c r="AM10" s="49">
        <f t="shared" si="3"/>
        <v>3352</v>
      </c>
      <c r="AN10" s="49">
        <f t="shared" si="4"/>
        <v>18</v>
      </c>
      <c r="AO10" s="50">
        <f t="shared" si="5"/>
        <v>186.22222222222223</v>
      </c>
    </row>
    <row r="11" spans="1:41" ht="12.75">
      <c r="A11" s="48">
        <v>7</v>
      </c>
      <c r="B11" s="48">
        <v>741</v>
      </c>
      <c r="C11" s="48">
        <v>30367</v>
      </c>
      <c r="D11" s="48" t="s">
        <v>40</v>
      </c>
      <c r="E11" s="48" t="s">
        <v>31</v>
      </c>
      <c r="F11" s="48"/>
      <c r="G11" s="48"/>
      <c r="H11" s="48"/>
      <c r="I11" s="48"/>
      <c r="J11" s="48">
        <v>211</v>
      </c>
      <c r="K11" s="48">
        <v>160</v>
      </c>
      <c r="L11" s="48">
        <v>185</v>
      </c>
      <c r="M11" s="48">
        <v>181</v>
      </c>
      <c r="N11" s="48">
        <v>192</v>
      </c>
      <c r="O11" s="48">
        <v>186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>
        <f t="shared" si="0"/>
        <v>1115</v>
      </c>
      <c r="AK11" s="49">
        <f t="shared" si="1"/>
        <v>0</v>
      </c>
      <c r="AL11" s="49">
        <f t="shared" si="2"/>
        <v>0</v>
      </c>
      <c r="AM11" s="49">
        <f t="shared" si="3"/>
        <v>1115</v>
      </c>
      <c r="AN11" s="49">
        <f t="shared" si="4"/>
        <v>6</v>
      </c>
      <c r="AO11" s="50">
        <f t="shared" si="5"/>
        <v>185.83333333333334</v>
      </c>
    </row>
    <row r="12" spans="1:41" ht="12.75">
      <c r="A12" s="48">
        <v>8</v>
      </c>
      <c r="B12" s="48">
        <v>1630</v>
      </c>
      <c r="C12" s="48">
        <v>4685</v>
      </c>
      <c r="D12" s="48" t="s">
        <v>39</v>
      </c>
      <c r="E12" s="48" t="s">
        <v>31</v>
      </c>
      <c r="F12" s="48">
        <v>204</v>
      </c>
      <c r="G12" s="48">
        <v>149</v>
      </c>
      <c r="H12" s="48">
        <v>219</v>
      </c>
      <c r="I12" s="48">
        <v>180</v>
      </c>
      <c r="J12" s="48">
        <v>202</v>
      </c>
      <c r="K12" s="48">
        <v>149</v>
      </c>
      <c r="L12" s="48">
        <v>201</v>
      </c>
      <c r="M12" s="48">
        <v>212</v>
      </c>
      <c r="N12" s="48">
        <v>213</v>
      </c>
      <c r="O12" s="48">
        <v>182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v>140</v>
      </c>
      <c r="AD12" s="48">
        <v>225</v>
      </c>
      <c r="AE12" s="48">
        <v>191</v>
      </c>
      <c r="AF12" s="48">
        <v>144</v>
      </c>
      <c r="AG12" s="48">
        <v>180</v>
      </c>
      <c r="AH12" s="48">
        <v>153</v>
      </c>
      <c r="AI12" s="48">
        <v>174</v>
      </c>
      <c r="AJ12" s="49">
        <f t="shared" si="0"/>
        <v>1911</v>
      </c>
      <c r="AK12" s="49">
        <f t="shared" si="1"/>
        <v>0</v>
      </c>
      <c r="AL12" s="49">
        <f t="shared" si="2"/>
        <v>1207</v>
      </c>
      <c r="AM12" s="49">
        <f t="shared" si="3"/>
        <v>3118</v>
      </c>
      <c r="AN12" s="49">
        <f t="shared" si="4"/>
        <v>17</v>
      </c>
      <c r="AO12" s="50">
        <f t="shared" si="5"/>
        <v>183.41176470588235</v>
      </c>
    </row>
    <row r="13" spans="1:41" ht="12.75">
      <c r="A13" s="48">
        <v>9</v>
      </c>
      <c r="B13" s="48">
        <v>1001</v>
      </c>
      <c r="C13" s="48">
        <v>4580</v>
      </c>
      <c r="D13" s="48" t="s">
        <v>41</v>
      </c>
      <c r="E13" s="48" t="s">
        <v>31</v>
      </c>
      <c r="F13" s="48">
        <v>180</v>
      </c>
      <c r="G13" s="48">
        <v>160</v>
      </c>
      <c r="H13" s="48">
        <v>178</v>
      </c>
      <c r="I13" s="48">
        <v>216</v>
      </c>
      <c r="J13" s="48">
        <v>203</v>
      </c>
      <c r="K13" s="48">
        <v>168</v>
      </c>
      <c r="L13" s="48">
        <v>179</v>
      </c>
      <c r="M13" s="48">
        <v>164</v>
      </c>
      <c r="N13" s="48">
        <v>190</v>
      </c>
      <c r="O13" s="48">
        <v>172</v>
      </c>
      <c r="P13" s="48">
        <v>162</v>
      </c>
      <c r="Q13" s="48">
        <v>237</v>
      </c>
      <c r="R13" s="48">
        <v>164</v>
      </c>
      <c r="S13" s="48">
        <v>202</v>
      </c>
      <c r="T13" s="48">
        <v>141</v>
      </c>
      <c r="U13" s="48">
        <v>167</v>
      </c>
      <c r="V13" s="48">
        <v>192</v>
      </c>
      <c r="W13" s="48">
        <v>161</v>
      </c>
      <c r="X13" s="48">
        <v>212</v>
      </c>
      <c r="Y13" s="48">
        <v>182</v>
      </c>
      <c r="Z13" s="48">
        <v>233</v>
      </c>
      <c r="AA13" s="48">
        <v>184</v>
      </c>
      <c r="AB13" s="48">
        <v>168</v>
      </c>
      <c r="AC13" s="48">
        <v>193</v>
      </c>
      <c r="AD13" s="48">
        <v>164</v>
      </c>
      <c r="AE13" s="48">
        <v>171</v>
      </c>
      <c r="AF13" s="48">
        <v>188</v>
      </c>
      <c r="AG13" s="48">
        <v>208</v>
      </c>
      <c r="AH13" s="48">
        <v>152</v>
      </c>
      <c r="AI13" s="48">
        <v>194</v>
      </c>
      <c r="AJ13" s="49">
        <f t="shared" si="0"/>
        <v>1810</v>
      </c>
      <c r="AK13" s="49">
        <f t="shared" si="1"/>
        <v>1820</v>
      </c>
      <c r="AL13" s="49">
        <f t="shared" si="2"/>
        <v>1855</v>
      </c>
      <c r="AM13" s="49">
        <f t="shared" si="3"/>
        <v>5485</v>
      </c>
      <c r="AN13" s="49">
        <f t="shared" si="4"/>
        <v>30</v>
      </c>
      <c r="AO13" s="50">
        <f t="shared" si="5"/>
        <v>182.83333333333334</v>
      </c>
    </row>
    <row r="14" spans="1:41" ht="12.75">
      <c r="A14" s="48">
        <v>10</v>
      </c>
      <c r="B14" s="48">
        <v>1629</v>
      </c>
      <c r="C14" s="48">
        <v>4684</v>
      </c>
      <c r="D14" s="48" t="s">
        <v>38</v>
      </c>
      <c r="E14" s="48" t="s">
        <v>31</v>
      </c>
      <c r="F14" s="48">
        <v>149</v>
      </c>
      <c r="G14" s="48">
        <v>148</v>
      </c>
      <c r="H14" s="48">
        <v>208</v>
      </c>
      <c r="I14" s="48">
        <v>175</v>
      </c>
      <c r="J14" s="48"/>
      <c r="K14" s="48"/>
      <c r="L14" s="48"/>
      <c r="M14" s="48"/>
      <c r="N14" s="48"/>
      <c r="O14" s="48"/>
      <c r="P14" s="48">
        <v>178</v>
      </c>
      <c r="Q14" s="48">
        <v>231</v>
      </c>
      <c r="R14" s="48">
        <v>191</v>
      </c>
      <c r="S14" s="48">
        <v>182</v>
      </c>
      <c r="T14" s="48">
        <v>168</v>
      </c>
      <c r="U14" s="48">
        <v>201</v>
      </c>
      <c r="V14" s="48">
        <v>255</v>
      </c>
      <c r="W14" s="48">
        <v>147</v>
      </c>
      <c r="X14" s="48">
        <v>223</v>
      </c>
      <c r="Y14" s="48">
        <v>159</v>
      </c>
      <c r="Z14" s="48">
        <v>168</v>
      </c>
      <c r="AA14" s="48">
        <v>181</v>
      </c>
      <c r="AB14" s="48">
        <v>140</v>
      </c>
      <c r="AC14" s="48"/>
      <c r="AD14" s="48"/>
      <c r="AE14" s="48"/>
      <c r="AF14" s="48"/>
      <c r="AG14" s="48"/>
      <c r="AH14" s="48"/>
      <c r="AI14" s="48"/>
      <c r="AJ14" s="49">
        <f t="shared" si="0"/>
        <v>680</v>
      </c>
      <c r="AK14" s="49">
        <f t="shared" si="1"/>
        <v>1935</v>
      </c>
      <c r="AL14" s="49">
        <f t="shared" si="2"/>
        <v>489</v>
      </c>
      <c r="AM14" s="49">
        <f t="shared" si="3"/>
        <v>3104</v>
      </c>
      <c r="AN14" s="49">
        <f t="shared" si="4"/>
        <v>17</v>
      </c>
      <c r="AO14" s="50">
        <f t="shared" si="5"/>
        <v>182.58823529411765</v>
      </c>
    </row>
    <row r="15" spans="1:41" ht="12.75">
      <c r="A15" s="48">
        <v>11</v>
      </c>
      <c r="B15" s="48">
        <v>1184</v>
      </c>
      <c r="C15" s="48">
        <v>21468</v>
      </c>
      <c r="D15" s="51" t="s">
        <v>55</v>
      </c>
      <c r="E15" s="51" t="s">
        <v>34</v>
      </c>
      <c r="F15" s="51">
        <v>188</v>
      </c>
      <c r="G15" s="51">
        <v>202</v>
      </c>
      <c r="H15" s="51">
        <v>206</v>
      </c>
      <c r="I15" s="51">
        <v>187</v>
      </c>
      <c r="J15" s="51">
        <v>162</v>
      </c>
      <c r="K15" s="51">
        <v>244</v>
      </c>
      <c r="L15" s="51">
        <v>194</v>
      </c>
      <c r="M15" s="51">
        <v>108</v>
      </c>
      <c r="N15" s="51"/>
      <c r="O15" s="51"/>
      <c r="P15" s="51">
        <v>216</v>
      </c>
      <c r="Q15" s="51">
        <v>208</v>
      </c>
      <c r="R15" s="51">
        <v>179</v>
      </c>
      <c r="S15" s="51">
        <v>193</v>
      </c>
      <c r="T15" s="51">
        <v>181</v>
      </c>
      <c r="U15" s="51">
        <v>211</v>
      </c>
      <c r="V15" s="51">
        <v>181</v>
      </c>
      <c r="W15" s="51">
        <v>157</v>
      </c>
      <c r="X15" s="51">
        <v>153</v>
      </c>
      <c r="Y15" s="51">
        <v>155</v>
      </c>
      <c r="Z15" s="51">
        <v>183</v>
      </c>
      <c r="AA15" s="51">
        <v>205</v>
      </c>
      <c r="AB15" s="51">
        <v>159</v>
      </c>
      <c r="AC15" s="51">
        <v>202</v>
      </c>
      <c r="AD15" s="51">
        <v>196</v>
      </c>
      <c r="AE15" s="51">
        <v>156</v>
      </c>
      <c r="AF15" s="51">
        <v>172</v>
      </c>
      <c r="AG15" s="51">
        <v>190</v>
      </c>
      <c r="AH15" s="51">
        <v>135</v>
      </c>
      <c r="AI15" s="51">
        <v>171</v>
      </c>
      <c r="AJ15" s="49">
        <f t="shared" si="0"/>
        <v>1491</v>
      </c>
      <c r="AK15" s="49">
        <f t="shared" si="1"/>
        <v>1834</v>
      </c>
      <c r="AL15" s="49">
        <f t="shared" si="2"/>
        <v>1769</v>
      </c>
      <c r="AM15" s="49">
        <f t="shared" si="3"/>
        <v>5094</v>
      </c>
      <c r="AN15" s="49">
        <f t="shared" si="4"/>
        <v>28</v>
      </c>
      <c r="AO15" s="50">
        <f t="shared" si="5"/>
        <v>181.92857142857142</v>
      </c>
    </row>
    <row r="16" spans="1:41" ht="12.75">
      <c r="A16" s="48">
        <v>12</v>
      </c>
      <c r="B16" s="48">
        <v>1820</v>
      </c>
      <c r="C16" s="48">
        <v>9571</v>
      </c>
      <c r="D16" s="48" t="s">
        <v>56</v>
      </c>
      <c r="E16" s="48" t="s">
        <v>34</v>
      </c>
      <c r="F16" s="48">
        <v>194</v>
      </c>
      <c r="G16" s="48">
        <v>187</v>
      </c>
      <c r="H16" s="48">
        <v>202</v>
      </c>
      <c r="I16" s="48">
        <v>169</v>
      </c>
      <c r="J16" s="48"/>
      <c r="K16" s="48"/>
      <c r="L16" s="48">
        <v>172</v>
      </c>
      <c r="M16" s="48">
        <v>166</v>
      </c>
      <c r="N16" s="48">
        <v>182</v>
      </c>
      <c r="O16" s="48">
        <v>168</v>
      </c>
      <c r="P16" s="48">
        <v>155</v>
      </c>
      <c r="Q16" s="48">
        <v>161</v>
      </c>
      <c r="R16" s="48">
        <v>218</v>
      </c>
      <c r="S16" s="48">
        <v>146</v>
      </c>
      <c r="T16" s="48">
        <v>163</v>
      </c>
      <c r="U16" s="48">
        <v>203</v>
      </c>
      <c r="V16" s="48">
        <v>200</v>
      </c>
      <c r="W16" s="48">
        <v>171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9">
        <f t="shared" si="0"/>
        <v>1440</v>
      </c>
      <c r="AK16" s="49">
        <f t="shared" si="1"/>
        <v>1417</v>
      </c>
      <c r="AL16" s="49">
        <f t="shared" si="2"/>
        <v>0</v>
      </c>
      <c r="AM16" s="49">
        <f t="shared" si="3"/>
        <v>2857</v>
      </c>
      <c r="AN16" s="49">
        <f t="shared" si="4"/>
        <v>16</v>
      </c>
      <c r="AO16" s="50">
        <f t="shared" si="5"/>
        <v>178.5625</v>
      </c>
    </row>
    <row r="17" spans="1:41" ht="12.75">
      <c r="A17" s="48">
        <v>13</v>
      </c>
      <c r="B17" s="48">
        <v>511</v>
      </c>
      <c r="C17" s="48">
        <v>29224</v>
      </c>
      <c r="D17" s="48" t="s">
        <v>52</v>
      </c>
      <c r="E17" s="48" t="s">
        <v>33</v>
      </c>
      <c r="F17" s="48">
        <v>198</v>
      </c>
      <c r="G17" s="48">
        <v>170</v>
      </c>
      <c r="H17" s="48">
        <v>180</v>
      </c>
      <c r="I17" s="48">
        <v>178</v>
      </c>
      <c r="J17" s="48">
        <v>185</v>
      </c>
      <c r="K17" s="48">
        <v>190</v>
      </c>
      <c r="L17" s="48">
        <v>142</v>
      </c>
      <c r="M17" s="48">
        <v>142</v>
      </c>
      <c r="N17" s="48">
        <v>176</v>
      </c>
      <c r="O17" s="48">
        <v>214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9">
        <f t="shared" si="0"/>
        <v>1775</v>
      </c>
      <c r="AK17" s="49">
        <f t="shared" si="1"/>
        <v>0</v>
      </c>
      <c r="AL17" s="49">
        <f t="shared" si="2"/>
        <v>0</v>
      </c>
      <c r="AM17" s="49">
        <f t="shared" si="3"/>
        <v>1775</v>
      </c>
      <c r="AN17" s="49">
        <f t="shared" si="4"/>
        <v>10</v>
      </c>
      <c r="AO17" s="50">
        <f t="shared" si="5"/>
        <v>177.5</v>
      </c>
    </row>
    <row r="18" spans="1:41" ht="12.75">
      <c r="A18" s="48">
        <v>14</v>
      </c>
      <c r="B18" s="48">
        <v>1834</v>
      </c>
      <c r="C18" s="48">
        <v>24959</v>
      </c>
      <c r="D18" s="48" t="s">
        <v>66</v>
      </c>
      <c r="E18" s="48" t="s">
        <v>36</v>
      </c>
      <c r="F18" s="48"/>
      <c r="G18" s="48"/>
      <c r="H18" s="48">
        <v>213</v>
      </c>
      <c r="I18" s="48">
        <v>177</v>
      </c>
      <c r="J18" s="48">
        <v>144</v>
      </c>
      <c r="K18" s="48">
        <v>166</v>
      </c>
      <c r="L18" s="48">
        <v>189</v>
      </c>
      <c r="M18" s="48">
        <v>152</v>
      </c>
      <c r="N18" s="48">
        <v>170</v>
      </c>
      <c r="O18" s="48">
        <v>208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>
        <f t="shared" si="0"/>
        <v>1419</v>
      </c>
      <c r="AK18" s="49">
        <f t="shared" si="1"/>
        <v>0</v>
      </c>
      <c r="AL18" s="49">
        <f t="shared" si="2"/>
        <v>0</v>
      </c>
      <c r="AM18" s="49">
        <f t="shared" si="3"/>
        <v>1419</v>
      </c>
      <c r="AN18" s="49">
        <f t="shared" si="4"/>
        <v>8</v>
      </c>
      <c r="AO18" s="50">
        <f t="shared" si="5"/>
        <v>177.375</v>
      </c>
    </row>
    <row r="19" spans="1:41" ht="12.75">
      <c r="A19" s="48">
        <v>15</v>
      </c>
      <c r="B19" s="48">
        <v>2009</v>
      </c>
      <c r="C19" s="48">
        <v>19863</v>
      </c>
      <c r="D19" s="48" t="s">
        <v>73</v>
      </c>
      <c r="E19" s="48" t="s">
        <v>36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v>166</v>
      </c>
      <c r="Q19" s="48">
        <v>190</v>
      </c>
      <c r="R19" s="48"/>
      <c r="S19" s="48"/>
      <c r="T19" s="48">
        <v>158</v>
      </c>
      <c r="U19" s="48">
        <v>242</v>
      </c>
      <c r="V19" s="48">
        <v>204</v>
      </c>
      <c r="W19" s="48">
        <v>186</v>
      </c>
      <c r="X19" s="48">
        <v>192</v>
      </c>
      <c r="Y19" s="48">
        <v>170</v>
      </c>
      <c r="Z19" s="48"/>
      <c r="AA19" s="48"/>
      <c r="AB19" s="48">
        <v>137</v>
      </c>
      <c r="AC19" s="48">
        <v>162</v>
      </c>
      <c r="AD19" s="48"/>
      <c r="AE19" s="48"/>
      <c r="AF19" s="48">
        <v>179</v>
      </c>
      <c r="AG19" s="48">
        <v>160</v>
      </c>
      <c r="AH19" s="48"/>
      <c r="AI19" s="48">
        <v>132</v>
      </c>
      <c r="AJ19" s="49">
        <f t="shared" si="0"/>
        <v>0</v>
      </c>
      <c r="AK19" s="49">
        <f t="shared" si="1"/>
        <v>1508</v>
      </c>
      <c r="AL19" s="49">
        <f t="shared" si="2"/>
        <v>770</v>
      </c>
      <c r="AM19" s="49">
        <f t="shared" si="3"/>
        <v>2278</v>
      </c>
      <c r="AN19" s="49">
        <f t="shared" si="4"/>
        <v>13</v>
      </c>
      <c r="AO19" s="50">
        <f t="shared" si="5"/>
        <v>175.23076923076923</v>
      </c>
    </row>
    <row r="20" spans="1:41" ht="12.75">
      <c r="A20" s="48">
        <v>16</v>
      </c>
      <c r="B20" s="48">
        <v>1947</v>
      </c>
      <c r="C20" s="48">
        <v>21268</v>
      </c>
      <c r="D20" s="48" t="s">
        <v>68</v>
      </c>
      <c r="E20" s="48" t="s">
        <v>36</v>
      </c>
      <c r="F20" s="48">
        <v>193</v>
      </c>
      <c r="G20" s="48">
        <v>201</v>
      </c>
      <c r="H20" s="48">
        <v>203</v>
      </c>
      <c r="I20" s="48">
        <v>121</v>
      </c>
      <c r="J20" s="48">
        <v>195</v>
      </c>
      <c r="K20" s="48">
        <v>159</v>
      </c>
      <c r="L20" s="48"/>
      <c r="M20" s="48"/>
      <c r="N20" s="48">
        <v>159</v>
      </c>
      <c r="O20" s="48">
        <v>145</v>
      </c>
      <c r="P20" s="48">
        <v>200</v>
      </c>
      <c r="Q20" s="48">
        <v>212</v>
      </c>
      <c r="R20" s="48">
        <v>165</v>
      </c>
      <c r="S20" s="48">
        <v>179</v>
      </c>
      <c r="T20" s="48"/>
      <c r="U20" s="48"/>
      <c r="V20" s="48">
        <v>180</v>
      </c>
      <c r="W20" s="48">
        <v>163</v>
      </c>
      <c r="X20" s="48">
        <v>174</v>
      </c>
      <c r="Y20" s="48">
        <v>178</v>
      </c>
      <c r="Z20" s="48">
        <v>145</v>
      </c>
      <c r="AA20" s="48">
        <v>179</v>
      </c>
      <c r="AB20" s="48"/>
      <c r="AC20" s="48"/>
      <c r="AD20" s="48">
        <v>171</v>
      </c>
      <c r="AE20" s="48">
        <v>170</v>
      </c>
      <c r="AF20" s="48">
        <v>156</v>
      </c>
      <c r="AG20" s="48">
        <v>186</v>
      </c>
      <c r="AH20" s="48">
        <v>167</v>
      </c>
      <c r="AI20" s="48">
        <v>170</v>
      </c>
      <c r="AJ20" s="49">
        <f t="shared" si="0"/>
        <v>1376</v>
      </c>
      <c r="AK20" s="49">
        <f t="shared" si="1"/>
        <v>1451</v>
      </c>
      <c r="AL20" s="49">
        <f t="shared" si="2"/>
        <v>1344</v>
      </c>
      <c r="AM20" s="49">
        <f t="shared" si="3"/>
        <v>4171</v>
      </c>
      <c r="AN20" s="49">
        <f t="shared" si="4"/>
        <v>24</v>
      </c>
      <c r="AO20" s="50">
        <f t="shared" si="5"/>
        <v>173.79166666666666</v>
      </c>
    </row>
    <row r="21" spans="1:41" ht="12.75">
      <c r="A21" s="48">
        <v>17</v>
      </c>
      <c r="B21" s="48">
        <v>1888</v>
      </c>
      <c r="C21" s="48">
        <v>9590</v>
      </c>
      <c r="D21" s="48" t="s">
        <v>65</v>
      </c>
      <c r="E21" s="48" t="s">
        <v>36</v>
      </c>
      <c r="F21" s="48">
        <v>159</v>
      </c>
      <c r="G21" s="48">
        <v>156</v>
      </c>
      <c r="H21" s="48">
        <v>203</v>
      </c>
      <c r="I21" s="48">
        <v>184</v>
      </c>
      <c r="J21" s="48">
        <v>182</v>
      </c>
      <c r="K21" s="48">
        <v>163</v>
      </c>
      <c r="L21" s="48">
        <v>189</v>
      </c>
      <c r="M21" s="48">
        <v>152</v>
      </c>
      <c r="N21" s="48"/>
      <c r="O21" s="48"/>
      <c r="P21" s="48">
        <v>170</v>
      </c>
      <c r="Q21" s="48">
        <v>171</v>
      </c>
      <c r="R21" s="48"/>
      <c r="S21" s="48"/>
      <c r="T21" s="48">
        <v>191</v>
      </c>
      <c r="U21" s="48">
        <v>192</v>
      </c>
      <c r="V21" s="48">
        <v>201</v>
      </c>
      <c r="W21" s="48">
        <v>179</v>
      </c>
      <c r="X21" s="48">
        <v>179</v>
      </c>
      <c r="Y21" s="48">
        <v>186</v>
      </c>
      <c r="Z21" s="48">
        <v>179</v>
      </c>
      <c r="AA21" s="48">
        <v>186</v>
      </c>
      <c r="AB21" s="48">
        <v>157</v>
      </c>
      <c r="AC21" s="48">
        <v>160</v>
      </c>
      <c r="AD21" s="48"/>
      <c r="AE21" s="48"/>
      <c r="AF21" s="48">
        <v>149</v>
      </c>
      <c r="AG21" s="48">
        <v>170</v>
      </c>
      <c r="AH21" s="48"/>
      <c r="AI21" s="48">
        <v>135</v>
      </c>
      <c r="AJ21" s="49">
        <f t="shared" si="0"/>
        <v>1388</v>
      </c>
      <c r="AK21" s="49">
        <f t="shared" si="1"/>
        <v>1469</v>
      </c>
      <c r="AL21" s="49">
        <f t="shared" si="2"/>
        <v>1136</v>
      </c>
      <c r="AM21" s="49">
        <f t="shared" si="3"/>
        <v>3993</v>
      </c>
      <c r="AN21" s="49">
        <f t="shared" si="4"/>
        <v>23</v>
      </c>
      <c r="AO21" s="50">
        <f t="shared" si="5"/>
        <v>173.6086956521739</v>
      </c>
    </row>
    <row r="22" spans="1:41" ht="12.75">
      <c r="A22" s="48">
        <v>18</v>
      </c>
      <c r="B22" s="48">
        <v>1951</v>
      </c>
      <c r="C22" s="48">
        <v>24699</v>
      </c>
      <c r="D22" s="48" t="s">
        <v>62</v>
      </c>
      <c r="E22" s="48" t="s">
        <v>35</v>
      </c>
      <c r="F22" s="48">
        <v>168</v>
      </c>
      <c r="G22" s="48">
        <v>188</v>
      </c>
      <c r="H22" s="48">
        <v>160</v>
      </c>
      <c r="I22" s="48">
        <v>234</v>
      </c>
      <c r="J22" s="48">
        <v>194</v>
      </c>
      <c r="K22" s="48">
        <v>194</v>
      </c>
      <c r="L22" s="48">
        <v>209</v>
      </c>
      <c r="M22" s="48">
        <v>186</v>
      </c>
      <c r="N22" s="48">
        <v>127</v>
      </c>
      <c r="O22" s="48">
        <v>183</v>
      </c>
      <c r="P22" s="48">
        <v>145</v>
      </c>
      <c r="Q22" s="48">
        <v>170</v>
      </c>
      <c r="R22" s="48">
        <v>217</v>
      </c>
      <c r="S22" s="48">
        <v>179</v>
      </c>
      <c r="T22" s="48">
        <v>202</v>
      </c>
      <c r="U22" s="48">
        <v>140</v>
      </c>
      <c r="V22" s="48">
        <v>190</v>
      </c>
      <c r="W22" s="48">
        <v>149</v>
      </c>
      <c r="X22" s="48">
        <v>201</v>
      </c>
      <c r="Y22" s="48">
        <v>139</v>
      </c>
      <c r="Z22" s="48">
        <v>151</v>
      </c>
      <c r="AA22" s="48">
        <v>119</v>
      </c>
      <c r="AB22" s="48">
        <v>165</v>
      </c>
      <c r="AC22" s="48">
        <v>182</v>
      </c>
      <c r="AD22" s="48">
        <v>158</v>
      </c>
      <c r="AE22" s="48">
        <v>171</v>
      </c>
      <c r="AF22" s="48">
        <v>194</v>
      </c>
      <c r="AG22" s="48">
        <v>144</v>
      </c>
      <c r="AH22" s="48">
        <v>184</v>
      </c>
      <c r="AI22" s="48">
        <v>164</v>
      </c>
      <c r="AJ22" s="49">
        <f t="shared" si="0"/>
        <v>1843</v>
      </c>
      <c r="AK22" s="49">
        <f t="shared" si="1"/>
        <v>1732</v>
      </c>
      <c r="AL22" s="49">
        <f t="shared" si="2"/>
        <v>1632</v>
      </c>
      <c r="AM22" s="49">
        <f t="shared" si="3"/>
        <v>5207</v>
      </c>
      <c r="AN22" s="49">
        <f t="shared" si="4"/>
        <v>30</v>
      </c>
      <c r="AO22" s="50">
        <f t="shared" si="5"/>
        <v>173.56666666666666</v>
      </c>
    </row>
    <row r="23" spans="1:41" ht="12.75">
      <c r="A23" s="48">
        <v>19</v>
      </c>
      <c r="B23" s="48">
        <v>26</v>
      </c>
      <c r="C23" s="48">
        <v>14878</v>
      </c>
      <c r="D23" s="48" t="s">
        <v>49</v>
      </c>
      <c r="E23" s="48" t="s">
        <v>33</v>
      </c>
      <c r="F23" s="48">
        <v>138</v>
      </c>
      <c r="G23" s="48">
        <v>171</v>
      </c>
      <c r="H23" s="48"/>
      <c r="I23" s="48"/>
      <c r="J23" s="48">
        <v>193</v>
      </c>
      <c r="K23" s="48">
        <v>187</v>
      </c>
      <c r="L23" s="48">
        <v>195</v>
      </c>
      <c r="M23" s="48">
        <v>157</v>
      </c>
      <c r="N23" s="48">
        <v>182</v>
      </c>
      <c r="O23" s="48">
        <v>203</v>
      </c>
      <c r="P23" s="48">
        <v>158</v>
      </c>
      <c r="Q23" s="48">
        <v>138</v>
      </c>
      <c r="R23" s="48">
        <v>161</v>
      </c>
      <c r="S23" s="48">
        <v>180</v>
      </c>
      <c r="T23" s="48">
        <v>166</v>
      </c>
      <c r="U23" s="48">
        <v>177</v>
      </c>
      <c r="V23" s="48">
        <v>181</v>
      </c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>
        <f t="shared" si="0"/>
        <v>1426</v>
      </c>
      <c r="AK23" s="49">
        <f t="shared" si="1"/>
        <v>1161</v>
      </c>
      <c r="AL23" s="49">
        <f t="shared" si="2"/>
        <v>0</v>
      </c>
      <c r="AM23" s="49">
        <f t="shared" si="3"/>
        <v>2587</v>
      </c>
      <c r="AN23" s="49">
        <f t="shared" si="4"/>
        <v>15</v>
      </c>
      <c r="AO23" s="50">
        <f t="shared" si="5"/>
        <v>172.46666666666667</v>
      </c>
    </row>
    <row r="24" spans="1:41" ht="12.75">
      <c r="A24" s="48">
        <v>20</v>
      </c>
      <c r="B24" s="48">
        <v>1665</v>
      </c>
      <c r="C24" s="48">
        <v>4678</v>
      </c>
      <c r="D24" s="48" t="s">
        <v>67</v>
      </c>
      <c r="E24" s="48" t="s">
        <v>36</v>
      </c>
      <c r="F24" s="48">
        <v>153</v>
      </c>
      <c r="G24" s="48">
        <v>138</v>
      </c>
      <c r="H24" s="48"/>
      <c r="I24" s="48"/>
      <c r="J24" s="48">
        <v>188</v>
      </c>
      <c r="K24" s="48">
        <v>149</v>
      </c>
      <c r="L24" s="48">
        <v>146</v>
      </c>
      <c r="M24" s="48">
        <v>213</v>
      </c>
      <c r="N24" s="48">
        <v>178</v>
      </c>
      <c r="O24" s="48">
        <v>152</v>
      </c>
      <c r="P24" s="48"/>
      <c r="Q24" s="48"/>
      <c r="R24" s="48">
        <v>185</v>
      </c>
      <c r="S24" s="48">
        <v>194</v>
      </c>
      <c r="T24" s="48">
        <v>148</v>
      </c>
      <c r="U24" s="48">
        <v>191</v>
      </c>
      <c r="V24" s="48"/>
      <c r="W24" s="48"/>
      <c r="X24" s="48">
        <v>142</v>
      </c>
      <c r="Y24" s="48">
        <v>180</v>
      </c>
      <c r="Z24" s="48">
        <v>190</v>
      </c>
      <c r="AA24" s="48">
        <v>176</v>
      </c>
      <c r="AB24" s="48">
        <v>150</v>
      </c>
      <c r="AC24" s="48">
        <v>179</v>
      </c>
      <c r="AD24" s="48">
        <v>210</v>
      </c>
      <c r="AE24" s="48">
        <v>165</v>
      </c>
      <c r="AF24" s="48">
        <v>198</v>
      </c>
      <c r="AG24" s="48">
        <v>179</v>
      </c>
      <c r="AH24" s="48">
        <v>148</v>
      </c>
      <c r="AI24" s="48"/>
      <c r="AJ24" s="49">
        <f t="shared" si="0"/>
        <v>1317</v>
      </c>
      <c r="AK24" s="49">
        <f t="shared" si="1"/>
        <v>1040</v>
      </c>
      <c r="AL24" s="49">
        <f t="shared" si="2"/>
        <v>1595</v>
      </c>
      <c r="AM24" s="49">
        <f t="shared" si="3"/>
        <v>3952</v>
      </c>
      <c r="AN24" s="49">
        <f t="shared" si="4"/>
        <v>23</v>
      </c>
      <c r="AO24" s="50">
        <f t="shared" si="5"/>
        <v>171.82608695652175</v>
      </c>
    </row>
    <row r="25" spans="1:41" ht="12.75">
      <c r="A25" s="48">
        <v>21</v>
      </c>
      <c r="B25" s="48">
        <v>942</v>
      </c>
      <c r="C25" s="48">
        <v>18085</v>
      </c>
      <c r="D25" s="48" t="s">
        <v>42</v>
      </c>
      <c r="E25" s="48" t="s">
        <v>32</v>
      </c>
      <c r="F25" s="48">
        <v>181</v>
      </c>
      <c r="G25" s="48">
        <v>192</v>
      </c>
      <c r="H25" s="48">
        <v>123</v>
      </c>
      <c r="I25" s="48">
        <v>167</v>
      </c>
      <c r="J25" s="48">
        <v>197</v>
      </c>
      <c r="K25" s="48">
        <v>163</v>
      </c>
      <c r="L25" s="48">
        <v>192</v>
      </c>
      <c r="M25" s="48">
        <v>176</v>
      </c>
      <c r="N25" s="48">
        <v>194</v>
      </c>
      <c r="O25" s="48">
        <v>187</v>
      </c>
      <c r="P25" s="48">
        <v>196</v>
      </c>
      <c r="Q25" s="48">
        <v>155</v>
      </c>
      <c r="R25" s="48">
        <v>169</v>
      </c>
      <c r="S25" s="48">
        <v>163</v>
      </c>
      <c r="T25" s="48">
        <v>170</v>
      </c>
      <c r="U25" s="48">
        <v>153</v>
      </c>
      <c r="V25" s="48">
        <v>193</v>
      </c>
      <c r="W25" s="48">
        <v>190</v>
      </c>
      <c r="X25" s="48">
        <v>160</v>
      </c>
      <c r="Y25" s="48">
        <v>210</v>
      </c>
      <c r="Z25" s="48">
        <v>151</v>
      </c>
      <c r="AA25" s="48">
        <v>137</v>
      </c>
      <c r="AB25" s="48">
        <v>151</v>
      </c>
      <c r="AC25" s="48">
        <v>175</v>
      </c>
      <c r="AD25" s="48">
        <v>137</v>
      </c>
      <c r="AE25" s="48">
        <v>132</v>
      </c>
      <c r="AF25" s="48">
        <v>156</v>
      </c>
      <c r="AG25" s="48">
        <v>189</v>
      </c>
      <c r="AH25" s="48">
        <v>198</v>
      </c>
      <c r="AI25" s="48">
        <v>164</v>
      </c>
      <c r="AJ25" s="49">
        <f t="shared" si="0"/>
        <v>1772</v>
      </c>
      <c r="AK25" s="49">
        <f t="shared" si="1"/>
        <v>1759</v>
      </c>
      <c r="AL25" s="49">
        <f t="shared" si="2"/>
        <v>1590</v>
      </c>
      <c r="AM25" s="49">
        <f t="shared" si="3"/>
        <v>5121</v>
      </c>
      <c r="AN25" s="49">
        <f t="shared" si="4"/>
        <v>30</v>
      </c>
      <c r="AO25" s="50">
        <f t="shared" si="5"/>
        <v>170.7</v>
      </c>
    </row>
    <row r="26" spans="1:41" ht="12.75">
      <c r="A26" s="48">
        <v>22</v>
      </c>
      <c r="B26" s="48">
        <v>1173</v>
      </c>
      <c r="C26" s="48">
        <v>24726</v>
      </c>
      <c r="D26" s="48" t="s">
        <v>43</v>
      </c>
      <c r="E26" s="48" t="s">
        <v>32</v>
      </c>
      <c r="F26" s="48">
        <v>182</v>
      </c>
      <c r="G26" s="48">
        <v>131</v>
      </c>
      <c r="H26" s="48"/>
      <c r="I26" s="48"/>
      <c r="J26" s="48">
        <v>164</v>
      </c>
      <c r="K26" s="48">
        <v>170</v>
      </c>
      <c r="L26" s="48">
        <v>151</v>
      </c>
      <c r="M26" s="48">
        <v>134</v>
      </c>
      <c r="N26" s="48">
        <v>179</v>
      </c>
      <c r="O26" s="48">
        <v>190</v>
      </c>
      <c r="P26" s="48">
        <v>175</v>
      </c>
      <c r="Q26" s="48">
        <v>164</v>
      </c>
      <c r="R26" s="48">
        <v>199</v>
      </c>
      <c r="S26" s="48">
        <v>184</v>
      </c>
      <c r="T26" s="48">
        <v>194</v>
      </c>
      <c r="U26" s="48">
        <v>180</v>
      </c>
      <c r="V26" s="48">
        <v>190</v>
      </c>
      <c r="W26" s="48">
        <v>164</v>
      </c>
      <c r="X26" s="48">
        <v>139</v>
      </c>
      <c r="Y26" s="48">
        <v>159</v>
      </c>
      <c r="Z26" s="48">
        <v>158</v>
      </c>
      <c r="AA26" s="48">
        <v>166</v>
      </c>
      <c r="AB26" s="48">
        <v>197</v>
      </c>
      <c r="AC26" s="48">
        <v>177</v>
      </c>
      <c r="AD26" s="48">
        <v>192</v>
      </c>
      <c r="AE26" s="48">
        <v>222</v>
      </c>
      <c r="AF26" s="48">
        <v>133</v>
      </c>
      <c r="AG26" s="48">
        <v>143</v>
      </c>
      <c r="AH26" s="48">
        <v>164</v>
      </c>
      <c r="AI26" s="48">
        <v>158</v>
      </c>
      <c r="AJ26" s="49">
        <f t="shared" si="0"/>
        <v>1301</v>
      </c>
      <c r="AK26" s="49">
        <f t="shared" si="1"/>
        <v>1748</v>
      </c>
      <c r="AL26" s="49">
        <f t="shared" si="2"/>
        <v>1710</v>
      </c>
      <c r="AM26" s="49">
        <f t="shared" si="3"/>
        <v>4759</v>
      </c>
      <c r="AN26" s="49">
        <f t="shared" si="4"/>
        <v>28</v>
      </c>
      <c r="AO26" s="50">
        <f t="shared" si="5"/>
        <v>169.96428571428572</v>
      </c>
    </row>
    <row r="27" spans="1:41" ht="12.75">
      <c r="A27" s="48">
        <v>23</v>
      </c>
      <c r="B27" s="48">
        <v>1498</v>
      </c>
      <c r="C27" s="48">
        <v>21196</v>
      </c>
      <c r="D27" s="48" t="s">
        <v>45</v>
      </c>
      <c r="E27" s="48" t="s">
        <v>32</v>
      </c>
      <c r="F27" s="48"/>
      <c r="G27" s="48"/>
      <c r="H27" s="48">
        <v>130</v>
      </c>
      <c r="I27" s="48">
        <v>202</v>
      </c>
      <c r="J27" s="48">
        <v>148</v>
      </c>
      <c r="K27" s="48">
        <v>176</v>
      </c>
      <c r="L27" s="48">
        <v>173</v>
      </c>
      <c r="M27" s="48">
        <v>156</v>
      </c>
      <c r="N27" s="48">
        <v>138</v>
      </c>
      <c r="O27" s="48">
        <v>211</v>
      </c>
      <c r="P27" s="48">
        <v>155</v>
      </c>
      <c r="Q27" s="48">
        <v>134</v>
      </c>
      <c r="R27" s="48"/>
      <c r="S27" s="48"/>
      <c r="T27" s="48"/>
      <c r="U27" s="48">
        <v>156</v>
      </c>
      <c r="V27" s="48">
        <v>200</v>
      </c>
      <c r="W27" s="48">
        <v>228</v>
      </c>
      <c r="X27" s="48">
        <v>148</v>
      </c>
      <c r="Y27" s="48">
        <v>186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9">
        <f t="shared" si="0"/>
        <v>1334</v>
      </c>
      <c r="AK27" s="49">
        <f t="shared" si="1"/>
        <v>1207</v>
      </c>
      <c r="AL27" s="49">
        <f t="shared" si="2"/>
        <v>0</v>
      </c>
      <c r="AM27" s="49">
        <f t="shared" si="3"/>
        <v>2541</v>
      </c>
      <c r="AN27" s="49">
        <f t="shared" si="4"/>
        <v>15</v>
      </c>
      <c r="AO27" s="50">
        <f t="shared" si="5"/>
        <v>169.4</v>
      </c>
    </row>
    <row r="28" spans="1:41" ht="12.75">
      <c r="A28" s="48">
        <v>24</v>
      </c>
      <c r="B28" s="48">
        <v>1469</v>
      </c>
      <c r="C28" s="48">
        <v>24720</v>
      </c>
      <c r="D28" s="48" t="s">
        <v>57</v>
      </c>
      <c r="E28" s="48" t="s">
        <v>34</v>
      </c>
      <c r="F28" s="48">
        <v>165</v>
      </c>
      <c r="G28" s="48">
        <v>194</v>
      </c>
      <c r="H28" s="48">
        <v>192</v>
      </c>
      <c r="I28" s="48">
        <v>154</v>
      </c>
      <c r="J28" s="48"/>
      <c r="K28" s="48"/>
      <c r="L28" s="48">
        <v>159</v>
      </c>
      <c r="M28" s="48">
        <v>160</v>
      </c>
      <c r="N28" s="48">
        <v>182</v>
      </c>
      <c r="O28" s="48">
        <v>160</v>
      </c>
      <c r="P28" s="48">
        <v>163</v>
      </c>
      <c r="Q28" s="48">
        <v>160</v>
      </c>
      <c r="R28" s="48">
        <v>158</v>
      </c>
      <c r="S28" s="48">
        <v>176</v>
      </c>
      <c r="T28" s="48"/>
      <c r="U28" s="48"/>
      <c r="V28" s="48"/>
      <c r="W28" s="48"/>
      <c r="X28" s="48">
        <v>195</v>
      </c>
      <c r="Y28" s="48">
        <v>172</v>
      </c>
      <c r="Z28" s="48">
        <v>160</v>
      </c>
      <c r="AA28" s="48">
        <v>135</v>
      </c>
      <c r="AB28" s="48">
        <v>167</v>
      </c>
      <c r="AC28" s="48">
        <v>167</v>
      </c>
      <c r="AD28" s="48">
        <v>177</v>
      </c>
      <c r="AE28" s="48">
        <v>165</v>
      </c>
      <c r="AF28" s="48">
        <v>141</v>
      </c>
      <c r="AG28" s="48">
        <v>152</v>
      </c>
      <c r="AH28" s="48">
        <v>193</v>
      </c>
      <c r="AI28" s="48">
        <v>144</v>
      </c>
      <c r="AJ28" s="49">
        <f t="shared" si="0"/>
        <v>1366</v>
      </c>
      <c r="AK28" s="49">
        <f t="shared" si="1"/>
        <v>1024</v>
      </c>
      <c r="AL28" s="49">
        <f t="shared" si="2"/>
        <v>1601</v>
      </c>
      <c r="AM28" s="49">
        <f t="shared" si="3"/>
        <v>3991</v>
      </c>
      <c r="AN28" s="49">
        <f t="shared" si="4"/>
        <v>24</v>
      </c>
      <c r="AO28" s="50">
        <f t="shared" si="5"/>
        <v>166.29166666666666</v>
      </c>
    </row>
    <row r="29" spans="1:41" ht="12.75">
      <c r="A29" s="48">
        <v>25</v>
      </c>
      <c r="B29" s="48">
        <v>1682</v>
      </c>
      <c r="C29" s="48">
        <v>4696</v>
      </c>
      <c r="D29" s="48" t="s">
        <v>58</v>
      </c>
      <c r="E29" s="48" t="s">
        <v>34</v>
      </c>
      <c r="F29" s="48"/>
      <c r="G29" s="48"/>
      <c r="H29" s="48"/>
      <c r="I29" s="48"/>
      <c r="J29" s="48">
        <v>135</v>
      </c>
      <c r="K29" s="48">
        <v>163</v>
      </c>
      <c r="L29" s="48"/>
      <c r="M29" s="48"/>
      <c r="N29" s="48">
        <v>159</v>
      </c>
      <c r="O29" s="48">
        <v>134</v>
      </c>
      <c r="P29" s="48"/>
      <c r="Q29" s="48"/>
      <c r="R29" s="48"/>
      <c r="S29" s="48"/>
      <c r="T29" s="48">
        <v>150</v>
      </c>
      <c r="U29" s="48">
        <v>187</v>
      </c>
      <c r="V29" s="48">
        <v>214</v>
      </c>
      <c r="W29" s="48">
        <v>182</v>
      </c>
      <c r="X29" s="48">
        <v>162</v>
      </c>
      <c r="Y29" s="48">
        <v>148</v>
      </c>
      <c r="Z29" s="48">
        <v>183</v>
      </c>
      <c r="AA29" s="48">
        <v>136</v>
      </c>
      <c r="AB29" s="48">
        <v>143</v>
      </c>
      <c r="AC29" s="48">
        <v>186</v>
      </c>
      <c r="AD29" s="48">
        <v>148</v>
      </c>
      <c r="AE29" s="48">
        <v>174</v>
      </c>
      <c r="AF29" s="48">
        <v>193</v>
      </c>
      <c r="AG29" s="48">
        <v>191</v>
      </c>
      <c r="AH29" s="48">
        <v>175</v>
      </c>
      <c r="AI29" s="48">
        <v>156</v>
      </c>
      <c r="AJ29" s="49">
        <f t="shared" si="0"/>
        <v>591</v>
      </c>
      <c r="AK29" s="49">
        <f t="shared" si="1"/>
        <v>1043</v>
      </c>
      <c r="AL29" s="49">
        <f t="shared" si="2"/>
        <v>1685</v>
      </c>
      <c r="AM29" s="49">
        <f t="shared" si="3"/>
        <v>3319</v>
      </c>
      <c r="AN29" s="49">
        <f t="shared" si="4"/>
        <v>20</v>
      </c>
      <c r="AO29" s="50">
        <f t="shared" si="5"/>
        <v>165.95</v>
      </c>
    </row>
    <row r="30" spans="1:41" ht="12.75">
      <c r="A30" s="48">
        <v>26</v>
      </c>
      <c r="B30" s="48">
        <v>1641</v>
      </c>
      <c r="C30" s="48">
        <v>4653</v>
      </c>
      <c r="D30" s="48" t="s">
        <v>64</v>
      </c>
      <c r="E30" s="48" t="s">
        <v>36</v>
      </c>
      <c r="F30" s="48">
        <v>207</v>
      </c>
      <c r="G30" s="48">
        <v>154</v>
      </c>
      <c r="H30" s="48">
        <v>156</v>
      </c>
      <c r="I30" s="48">
        <v>180</v>
      </c>
      <c r="J30" s="48"/>
      <c r="K30" s="48"/>
      <c r="L30" s="48">
        <v>161</v>
      </c>
      <c r="M30" s="48">
        <v>132</v>
      </c>
      <c r="N30" s="48">
        <v>159</v>
      </c>
      <c r="O30" s="48">
        <v>158</v>
      </c>
      <c r="P30" s="48">
        <v>182</v>
      </c>
      <c r="Q30" s="48">
        <v>133</v>
      </c>
      <c r="R30" s="48">
        <v>209</v>
      </c>
      <c r="S30" s="48">
        <v>162</v>
      </c>
      <c r="T30" s="48"/>
      <c r="U30" s="48"/>
      <c r="V30" s="48">
        <v>138</v>
      </c>
      <c r="W30" s="48">
        <v>177</v>
      </c>
      <c r="X30" s="48"/>
      <c r="Y30" s="48"/>
      <c r="Z30" s="48">
        <v>171</v>
      </c>
      <c r="AA30" s="48">
        <v>169</v>
      </c>
      <c r="AB30" s="48"/>
      <c r="AC30" s="48"/>
      <c r="AD30" s="48">
        <v>178</v>
      </c>
      <c r="AE30" s="48">
        <v>129</v>
      </c>
      <c r="AF30" s="48"/>
      <c r="AG30" s="48"/>
      <c r="AH30" s="48">
        <v>150</v>
      </c>
      <c r="AI30" s="48">
        <v>138</v>
      </c>
      <c r="AJ30" s="49">
        <f t="shared" si="0"/>
        <v>1307</v>
      </c>
      <c r="AK30" s="49">
        <f t="shared" si="1"/>
        <v>1001</v>
      </c>
      <c r="AL30" s="49">
        <f t="shared" si="2"/>
        <v>935</v>
      </c>
      <c r="AM30" s="49">
        <f t="shared" si="3"/>
        <v>3243</v>
      </c>
      <c r="AN30" s="49">
        <f t="shared" si="4"/>
        <v>20</v>
      </c>
      <c r="AO30" s="50">
        <f t="shared" si="5"/>
        <v>162.15</v>
      </c>
    </row>
    <row r="31" spans="1:41" ht="12.75">
      <c r="A31" s="48">
        <v>27</v>
      </c>
      <c r="B31" s="48">
        <v>27</v>
      </c>
      <c r="C31" s="48">
        <v>14880</v>
      </c>
      <c r="D31" s="48" t="s">
        <v>50</v>
      </c>
      <c r="E31" s="48" t="s">
        <v>33</v>
      </c>
      <c r="F31" s="48"/>
      <c r="G31" s="48"/>
      <c r="H31" s="48">
        <v>115</v>
      </c>
      <c r="I31" s="48">
        <v>176</v>
      </c>
      <c r="J31" s="48">
        <v>193</v>
      </c>
      <c r="K31" s="48">
        <v>164</v>
      </c>
      <c r="L31" s="48"/>
      <c r="M31" s="48"/>
      <c r="N31" s="48">
        <v>159</v>
      </c>
      <c r="O31" s="48">
        <v>172</v>
      </c>
      <c r="P31" s="48">
        <v>177</v>
      </c>
      <c r="Q31" s="48">
        <v>180</v>
      </c>
      <c r="R31" s="48"/>
      <c r="S31" s="48"/>
      <c r="T31" s="48">
        <v>168</v>
      </c>
      <c r="U31" s="48">
        <v>172</v>
      </c>
      <c r="V31" s="48">
        <v>198</v>
      </c>
      <c r="W31" s="48">
        <v>170</v>
      </c>
      <c r="X31" s="48">
        <v>186</v>
      </c>
      <c r="Y31" s="48">
        <v>138</v>
      </c>
      <c r="Z31" s="48">
        <v>178</v>
      </c>
      <c r="AA31" s="48">
        <v>132</v>
      </c>
      <c r="AB31" s="48">
        <v>202</v>
      </c>
      <c r="AC31" s="48">
        <v>177</v>
      </c>
      <c r="AD31" s="48">
        <v>166</v>
      </c>
      <c r="AE31" s="48">
        <v>121</v>
      </c>
      <c r="AF31" s="48">
        <v>127</v>
      </c>
      <c r="AG31" s="48">
        <v>146</v>
      </c>
      <c r="AH31" s="48">
        <v>97</v>
      </c>
      <c r="AI31" s="48"/>
      <c r="AJ31" s="49">
        <f>SUM(F31:O31)</f>
        <v>979</v>
      </c>
      <c r="AK31" s="49">
        <f>SUM(P31:Y31)</f>
        <v>1389</v>
      </c>
      <c r="AL31" s="49">
        <f>SUM(Z31:AI31)</f>
        <v>1346</v>
      </c>
      <c r="AM31" s="49">
        <f t="shared" si="3"/>
        <v>3714</v>
      </c>
      <c r="AN31" s="49">
        <f>COUNT(F31:AI31)</f>
        <v>23</v>
      </c>
      <c r="AO31" s="50">
        <f>(AM31/AN31)</f>
        <v>161.47826086956522</v>
      </c>
    </row>
    <row r="32" spans="1:41" ht="12.75">
      <c r="A32" s="48">
        <v>28</v>
      </c>
      <c r="B32" s="48">
        <v>1452</v>
      </c>
      <c r="C32" s="48"/>
      <c r="D32" s="48" t="s">
        <v>74</v>
      </c>
      <c r="E32" s="48" t="s">
        <v>31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>
        <v>148</v>
      </c>
      <c r="AE32" s="48">
        <v>170</v>
      </c>
      <c r="AF32" s="48"/>
      <c r="AG32" s="48"/>
      <c r="AH32" s="48"/>
      <c r="AI32" s="48"/>
      <c r="AJ32" s="49">
        <f t="shared" si="0"/>
        <v>0</v>
      </c>
      <c r="AK32" s="49">
        <f t="shared" si="1"/>
        <v>0</v>
      </c>
      <c r="AL32" s="49">
        <f t="shared" si="2"/>
        <v>318</v>
      </c>
      <c r="AM32" s="49">
        <f t="shared" si="3"/>
        <v>318</v>
      </c>
      <c r="AN32" s="49">
        <f t="shared" si="4"/>
        <v>2</v>
      </c>
      <c r="AO32" s="50">
        <f t="shared" si="5"/>
        <v>159</v>
      </c>
    </row>
    <row r="33" spans="1:41" ht="12.75">
      <c r="A33" s="48">
        <v>29</v>
      </c>
      <c r="B33" s="48">
        <v>391</v>
      </c>
      <c r="C33" s="48">
        <v>21464</v>
      </c>
      <c r="D33" s="48" t="s">
        <v>51</v>
      </c>
      <c r="E33" s="48" t="s">
        <v>33</v>
      </c>
      <c r="F33" s="48">
        <v>152</v>
      </c>
      <c r="G33" s="48">
        <v>148</v>
      </c>
      <c r="H33" s="48">
        <v>147</v>
      </c>
      <c r="I33" s="48">
        <v>167</v>
      </c>
      <c r="J33" s="48"/>
      <c r="K33" s="48"/>
      <c r="L33" s="48"/>
      <c r="M33" s="48"/>
      <c r="N33" s="48"/>
      <c r="O33" s="48"/>
      <c r="P33" s="48"/>
      <c r="Q33" s="48"/>
      <c r="R33" s="48">
        <v>202</v>
      </c>
      <c r="S33" s="48">
        <v>151</v>
      </c>
      <c r="T33" s="48">
        <v>197</v>
      </c>
      <c r="U33" s="48">
        <v>145</v>
      </c>
      <c r="V33" s="48">
        <v>167</v>
      </c>
      <c r="W33" s="48">
        <v>146</v>
      </c>
      <c r="X33" s="48">
        <v>177</v>
      </c>
      <c r="Y33" s="48">
        <v>139</v>
      </c>
      <c r="Z33" s="48">
        <v>129</v>
      </c>
      <c r="AA33" s="48">
        <v>141</v>
      </c>
      <c r="AB33" s="48">
        <v>157</v>
      </c>
      <c r="AC33" s="48">
        <v>173</v>
      </c>
      <c r="AD33" s="48">
        <v>147</v>
      </c>
      <c r="AE33" s="48">
        <v>175</v>
      </c>
      <c r="AF33" s="48">
        <v>163</v>
      </c>
      <c r="AG33" s="48">
        <v>123</v>
      </c>
      <c r="AH33" s="48">
        <v>132</v>
      </c>
      <c r="AI33" s="48">
        <v>145</v>
      </c>
      <c r="AJ33" s="49">
        <f t="shared" si="0"/>
        <v>614</v>
      </c>
      <c r="AK33" s="49">
        <f t="shared" si="1"/>
        <v>1324</v>
      </c>
      <c r="AL33" s="49">
        <f t="shared" si="2"/>
        <v>1485</v>
      </c>
      <c r="AM33" s="49">
        <f>SUM(AJ33:AL33)</f>
        <v>3423</v>
      </c>
      <c r="AN33" s="49">
        <f t="shared" si="4"/>
        <v>22</v>
      </c>
      <c r="AO33" s="50">
        <f t="shared" si="5"/>
        <v>155.5909090909091</v>
      </c>
    </row>
    <row r="34" spans="1:41" ht="12.75">
      <c r="A34" s="48">
        <v>30</v>
      </c>
      <c r="B34" s="48">
        <v>22</v>
      </c>
      <c r="C34" s="48">
        <v>14882</v>
      </c>
      <c r="D34" s="48" t="s">
        <v>48</v>
      </c>
      <c r="E34" s="48" t="s">
        <v>33</v>
      </c>
      <c r="F34" s="48">
        <v>149</v>
      </c>
      <c r="G34" s="48">
        <v>154</v>
      </c>
      <c r="H34" s="48"/>
      <c r="I34" s="48"/>
      <c r="J34" s="48"/>
      <c r="K34" s="48"/>
      <c r="L34" s="48">
        <v>156</v>
      </c>
      <c r="M34" s="48">
        <v>141</v>
      </c>
      <c r="N34" s="48">
        <v>141</v>
      </c>
      <c r="O34" s="48">
        <v>190</v>
      </c>
      <c r="P34" s="48">
        <v>181</v>
      </c>
      <c r="Q34" s="48">
        <v>144</v>
      </c>
      <c r="R34" s="48">
        <v>145</v>
      </c>
      <c r="S34" s="48">
        <v>152</v>
      </c>
      <c r="T34" s="48">
        <v>112</v>
      </c>
      <c r="U34" s="48">
        <v>177</v>
      </c>
      <c r="V34" s="48"/>
      <c r="W34" s="48">
        <v>169</v>
      </c>
      <c r="X34" s="48">
        <v>183</v>
      </c>
      <c r="Y34" s="48">
        <v>182</v>
      </c>
      <c r="Z34" s="48">
        <v>164</v>
      </c>
      <c r="AA34" s="48">
        <v>143</v>
      </c>
      <c r="AB34" s="48">
        <v>119</v>
      </c>
      <c r="AC34" s="48">
        <v>169</v>
      </c>
      <c r="AD34" s="48">
        <v>190</v>
      </c>
      <c r="AE34" s="48">
        <v>143</v>
      </c>
      <c r="AF34" s="48">
        <v>186</v>
      </c>
      <c r="AG34" s="48">
        <v>117</v>
      </c>
      <c r="AH34" s="48">
        <v>127</v>
      </c>
      <c r="AI34" s="48">
        <v>138</v>
      </c>
      <c r="AJ34" s="49">
        <f t="shared" si="0"/>
        <v>931</v>
      </c>
      <c r="AK34" s="49">
        <f t="shared" si="1"/>
        <v>1445</v>
      </c>
      <c r="AL34" s="49">
        <f t="shared" si="2"/>
        <v>1496</v>
      </c>
      <c r="AM34" s="49">
        <f t="shared" si="3"/>
        <v>3872</v>
      </c>
      <c r="AN34" s="49">
        <f t="shared" si="4"/>
        <v>25</v>
      </c>
      <c r="AO34" s="50">
        <f t="shared" si="5"/>
        <v>154.88</v>
      </c>
    </row>
    <row r="35" spans="1:41" ht="12.75">
      <c r="A35" s="48">
        <v>31</v>
      </c>
      <c r="B35" s="48">
        <v>1818</v>
      </c>
      <c r="C35" s="48">
        <v>9572</v>
      </c>
      <c r="D35" s="48" t="s">
        <v>59</v>
      </c>
      <c r="E35" s="48" t="s">
        <v>34</v>
      </c>
      <c r="F35" s="48"/>
      <c r="G35" s="48"/>
      <c r="H35" s="48"/>
      <c r="I35" s="48"/>
      <c r="J35" s="48">
        <v>118</v>
      </c>
      <c r="K35" s="48">
        <v>172</v>
      </c>
      <c r="L35" s="48"/>
      <c r="M35" s="48"/>
      <c r="N35" s="48">
        <v>154</v>
      </c>
      <c r="O35" s="48">
        <v>174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9">
        <f t="shared" si="0"/>
        <v>618</v>
      </c>
      <c r="AK35" s="49">
        <f t="shared" si="1"/>
        <v>0</v>
      </c>
      <c r="AL35" s="49">
        <f t="shared" si="2"/>
        <v>0</v>
      </c>
      <c r="AM35" s="49">
        <f t="shared" si="3"/>
        <v>618</v>
      </c>
      <c r="AN35" s="49">
        <f t="shared" si="4"/>
        <v>4</v>
      </c>
      <c r="AO35" s="50">
        <f t="shared" si="5"/>
        <v>154.5</v>
      </c>
    </row>
    <row r="36" spans="1:41" ht="12.75">
      <c r="A36" s="48">
        <v>32</v>
      </c>
      <c r="B36" s="48">
        <v>1407</v>
      </c>
      <c r="C36" s="48"/>
      <c r="D36" s="48" t="s">
        <v>75</v>
      </c>
      <c r="E36" s="48" t="s">
        <v>36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>
        <v>157</v>
      </c>
      <c r="AC36" s="48">
        <v>211</v>
      </c>
      <c r="AD36" s="48">
        <v>118</v>
      </c>
      <c r="AE36" s="48">
        <v>132</v>
      </c>
      <c r="AF36" s="48"/>
      <c r="AG36" s="48"/>
      <c r="AH36" s="48">
        <v>145</v>
      </c>
      <c r="AI36" s="48"/>
      <c r="AJ36" s="49">
        <f t="shared" si="0"/>
        <v>0</v>
      </c>
      <c r="AK36" s="49">
        <f t="shared" si="1"/>
        <v>0</v>
      </c>
      <c r="AL36" s="49">
        <f t="shared" si="2"/>
        <v>763</v>
      </c>
      <c r="AM36" s="49">
        <f t="shared" si="3"/>
        <v>763</v>
      </c>
      <c r="AN36" s="49">
        <f t="shared" si="4"/>
        <v>5</v>
      </c>
      <c r="AO36" s="50">
        <f t="shared" si="5"/>
        <v>152.6</v>
      </c>
    </row>
    <row r="37" spans="1:41" ht="12.75">
      <c r="A37" s="48">
        <v>33</v>
      </c>
      <c r="B37" s="48">
        <v>744</v>
      </c>
      <c r="C37" s="48">
        <v>30365</v>
      </c>
      <c r="D37" s="48" t="s">
        <v>53</v>
      </c>
      <c r="E37" s="48" t="s">
        <v>33</v>
      </c>
      <c r="F37" s="48"/>
      <c r="G37" s="48"/>
      <c r="H37" s="48">
        <v>138</v>
      </c>
      <c r="I37" s="48">
        <v>149</v>
      </c>
      <c r="J37" s="48">
        <v>143</v>
      </c>
      <c r="K37" s="48">
        <v>166</v>
      </c>
      <c r="L37" s="48">
        <v>133</v>
      </c>
      <c r="M37" s="48">
        <v>200</v>
      </c>
      <c r="N37" s="48"/>
      <c r="O37" s="48"/>
      <c r="P37" s="48">
        <v>155</v>
      </c>
      <c r="Q37" s="48">
        <v>128</v>
      </c>
      <c r="R37" s="48">
        <v>178</v>
      </c>
      <c r="S37" s="48">
        <v>175</v>
      </c>
      <c r="T37" s="48"/>
      <c r="U37" s="48"/>
      <c r="V37" s="48">
        <v>138</v>
      </c>
      <c r="W37" s="48">
        <v>118</v>
      </c>
      <c r="X37" s="48">
        <v>177</v>
      </c>
      <c r="Y37" s="48">
        <v>139</v>
      </c>
      <c r="Z37" s="48">
        <v>153</v>
      </c>
      <c r="AA37" s="48">
        <v>175</v>
      </c>
      <c r="AB37" s="48">
        <v>194</v>
      </c>
      <c r="AC37" s="48">
        <v>157</v>
      </c>
      <c r="AD37" s="48">
        <v>125</v>
      </c>
      <c r="AE37" s="48">
        <v>114</v>
      </c>
      <c r="AF37" s="48">
        <v>160</v>
      </c>
      <c r="AG37" s="48">
        <v>136</v>
      </c>
      <c r="AH37" s="48">
        <v>127</v>
      </c>
      <c r="AI37" s="48">
        <v>126</v>
      </c>
      <c r="AJ37" s="49">
        <f t="shared" si="0"/>
        <v>929</v>
      </c>
      <c r="AK37" s="49">
        <f t="shared" si="1"/>
        <v>1208</v>
      </c>
      <c r="AL37" s="49">
        <f t="shared" si="2"/>
        <v>1467</v>
      </c>
      <c r="AM37" s="49">
        <f t="shared" si="3"/>
        <v>3604</v>
      </c>
      <c r="AN37" s="49">
        <f t="shared" si="4"/>
        <v>24</v>
      </c>
      <c r="AO37" s="50">
        <f t="shared" si="5"/>
        <v>150.16666666666666</v>
      </c>
    </row>
    <row r="38" spans="1:41" ht="12.75">
      <c r="A38" s="48">
        <v>34</v>
      </c>
      <c r="B38" s="48">
        <v>1553</v>
      </c>
      <c r="C38" s="48">
        <v>4595</v>
      </c>
      <c r="D38" s="48" t="s">
        <v>44</v>
      </c>
      <c r="E38" s="48" t="s">
        <v>32</v>
      </c>
      <c r="F38" s="48">
        <v>174</v>
      </c>
      <c r="G38" s="48">
        <v>131</v>
      </c>
      <c r="H38" s="48">
        <v>161</v>
      </c>
      <c r="I38" s="48">
        <v>159</v>
      </c>
      <c r="J38" s="48">
        <v>148</v>
      </c>
      <c r="K38" s="48">
        <v>176</v>
      </c>
      <c r="L38" s="48"/>
      <c r="M38" s="48"/>
      <c r="N38" s="48">
        <v>152</v>
      </c>
      <c r="O38" s="48"/>
      <c r="P38" s="48"/>
      <c r="Q38" s="48"/>
      <c r="R38" s="48">
        <v>121</v>
      </c>
      <c r="S38" s="48">
        <v>163</v>
      </c>
      <c r="T38" s="48">
        <v>134</v>
      </c>
      <c r="U38" s="48"/>
      <c r="V38" s="48">
        <v>141</v>
      </c>
      <c r="W38" s="48">
        <v>114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>
        <f t="shared" si="0"/>
        <v>1101</v>
      </c>
      <c r="AK38" s="49">
        <f t="shared" si="1"/>
        <v>673</v>
      </c>
      <c r="AL38" s="49">
        <f t="shared" si="2"/>
        <v>0</v>
      </c>
      <c r="AM38" s="49">
        <f t="shared" si="3"/>
        <v>1774</v>
      </c>
      <c r="AN38" s="49">
        <f t="shared" si="4"/>
        <v>12</v>
      </c>
      <c r="AO38" s="50">
        <f t="shared" si="5"/>
        <v>147.83333333333334</v>
      </c>
    </row>
    <row r="39" spans="1:41" ht="12.75">
      <c r="A39" s="48">
        <v>35</v>
      </c>
      <c r="B39" s="48">
        <v>2100</v>
      </c>
      <c r="C39" s="48">
        <v>28187</v>
      </c>
      <c r="D39" s="48" t="s">
        <v>63</v>
      </c>
      <c r="E39" s="48" t="s">
        <v>35</v>
      </c>
      <c r="F39" s="48">
        <v>193</v>
      </c>
      <c r="G39" s="48">
        <v>165</v>
      </c>
      <c r="H39" s="48">
        <v>156</v>
      </c>
      <c r="I39" s="48">
        <v>156</v>
      </c>
      <c r="J39" s="48">
        <v>155</v>
      </c>
      <c r="K39" s="48">
        <v>160</v>
      </c>
      <c r="L39" s="48">
        <v>181</v>
      </c>
      <c r="M39" s="48">
        <v>152</v>
      </c>
      <c r="N39" s="48">
        <v>185</v>
      </c>
      <c r="O39" s="48">
        <v>172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>
        <v>134</v>
      </c>
      <c r="AA39" s="48">
        <v>113</v>
      </c>
      <c r="AB39" s="48">
        <v>100</v>
      </c>
      <c r="AC39" s="48">
        <v>126</v>
      </c>
      <c r="AD39" s="48">
        <v>138</v>
      </c>
      <c r="AE39" s="48">
        <v>96</v>
      </c>
      <c r="AF39" s="48">
        <v>122</v>
      </c>
      <c r="AG39" s="48">
        <v>154</v>
      </c>
      <c r="AH39" s="48">
        <v>173</v>
      </c>
      <c r="AI39" s="48">
        <v>100</v>
      </c>
      <c r="AJ39" s="49">
        <f t="shared" si="0"/>
        <v>1675</v>
      </c>
      <c r="AK39" s="49">
        <f t="shared" si="1"/>
        <v>0</v>
      </c>
      <c r="AL39" s="49">
        <f t="shared" si="2"/>
        <v>1256</v>
      </c>
      <c r="AM39" s="49">
        <f t="shared" si="3"/>
        <v>2931</v>
      </c>
      <c r="AN39" s="49">
        <f t="shared" si="4"/>
        <v>20</v>
      </c>
      <c r="AO39" s="50">
        <f t="shared" si="5"/>
        <v>146.55</v>
      </c>
    </row>
    <row r="40" spans="1:41" ht="12.75">
      <c r="A40" s="48">
        <v>36</v>
      </c>
      <c r="B40" s="48">
        <v>1061</v>
      </c>
      <c r="C40" s="48">
        <v>1817</v>
      </c>
      <c r="D40" s="48" t="s">
        <v>47</v>
      </c>
      <c r="E40" s="48" t="s">
        <v>32</v>
      </c>
      <c r="F40" s="48"/>
      <c r="G40" s="48"/>
      <c r="H40" s="48">
        <v>176</v>
      </c>
      <c r="I40" s="48">
        <v>135</v>
      </c>
      <c r="J40" s="48"/>
      <c r="K40" s="48"/>
      <c r="L40" s="48"/>
      <c r="M40" s="48"/>
      <c r="N40" s="48"/>
      <c r="O40" s="48"/>
      <c r="P40" s="48">
        <v>152</v>
      </c>
      <c r="Q40" s="48">
        <v>137</v>
      </c>
      <c r="R40" s="48">
        <v>171</v>
      </c>
      <c r="S40" s="48">
        <v>143</v>
      </c>
      <c r="T40" s="48">
        <v>137</v>
      </c>
      <c r="U40" s="48">
        <v>137</v>
      </c>
      <c r="V40" s="48"/>
      <c r="W40" s="48"/>
      <c r="X40" s="48">
        <v>169</v>
      </c>
      <c r="Y40" s="48">
        <v>159</v>
      </c>
      <c r="Z40" s="48">
        <v>159</v>
      </c>
      <c r="AA40" s="48">
        <v>185</v>
      </c>
      <c r="AB40" s="48">
        <v>142</v>
      </c>
      <c r="AC40" s="48">
        <v>113</v>
      </c>
      <c r="AD40" s="48">
        <v>144</v>
      </c>
      <c r="AE40" s="48">
        <v>111</v>
      </c>
      <c r="AF40" s="48">
        <v>123</v>
      </c>
      <c r="AG40" s="48">
        <v>129</v>
      </c>
      <c r="AH40" s="48">
        <v>139</v>
      </c>
      <c r="AI40" s="48">
        <v>103</v>
      </c>
      <c r="AJ40" s="49">
        <f t="shared" si="0"/>
        <v>311</v>
      </c>
      <c r="AK40" s="49">
        <f t="shared" si="1"/>
        <v>1205</v>
      </c>
      <c r="AL40" s="49">
        <f t="shared" si="2"/>
        <v>1348</v>
      </c>
      <c r="AM40" s="49">
        <f t="shared" si="3"/>
        <v>2864</v>
      </c>
      <c r="AN40" s="49">
        <f t="shared" si="4"/>
        <v>20</v>
      </c>
      <c r="AO40" s="50">
        <f t="shared" si="5"/>
        <v>143.2</v>
      </c>
    </row>
    <row r="41" spans="1:41" ht="12.75">
      <c r="A41" s="48">
        <v>37</v>
      </c>
      <c r="B41" s="48">
        <v>1056</v>
      </c>
      <c r="C41" s="48">
        <v>18115</v>
      </c>
      <c r="D41" s="48" t="s">
        <v>46</v>
      </c>
      <c r="E41" s="48" t="s">
        <v>32</v>
      </c>
      <c r="F41" s="48">
        <v>126</v>
      </c>
      <c r="G41" s="48">
        <v>143</v>
      </c>
      <c r="H41" s="48"/>
      <c r="I41" s="48"/>
      <c r="J41" s="48"/>
      <c r="K41" s="48"/>
      <c r="L41" s="48">
        <v>107</v>
      </c>
      <c r="M41" s="48">
        <v>145</v>
      </c>
      <c r="N41" s="48"/>
      <c r="O41" s="48">
        <v>146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>
        <v>143</v>
      </c>
      <c r="AA41" s="48">
        <v>161</v>
      </c>
      <c r="AB41" s="48">
        <v>115</v>
      </c>
      <c r="AC41" s="48">
        <v>115</v>
      </c>
      <c r="AD41" s="48">
        <v>116</v>
      </c>
      <c r="AE41" s="48">
        <v>171</v>
      </c>
      <c r="AF41" s="48">
        <v>139</v>
      </c>
      <c r="AG41" s="48">
        <v>100</v>
      </c>
      <c r="AH41" s="48">
        <v>184</v>
      </c>
      <c r="AI41" s="48">
        <v>162</v>
      </c>
      <c r="AJ41" s="49">
        <f t="shared" si="0"/>
        <v>667</v>
      </c>
      <c r="AK41" s="49">
        <f t="shared" si="1"/>
        <v>0</v>
      </c>
      <c r="AL41" s="49">
        <f t="shared" si="2"/>
        <v>1406</v>
      </c>
      <c r="AM41" s="49">
        <f t="shared" si="3"/>
        <v>2073</v>
      </c>
      <c r="AN41" s="49">
        <f t="shared" si="4"/>
        <v>15</v>
      </c>
      <c r="AO41" s="50">
        <f t="shared" si="5"/>
        <v>138.2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 t="e">
        <f t="shared" si="5"/>
        <v>#DIV/0!</v>
      </c>
    </row>
    <row r="43" spans="1:41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 t="shared" si="0"/>
        <v>0</v>
      </c>
      <c r="AK43" s="49">
        <f t="shared" si="1"/>
        <v>0</v>
      </c>
      <c r="AL43" s="49">
        <f t="shared" si="2"/>
        <v>0</v>
      </c>
      <c r="AM43" s="49">
        <f t="shared" si="3"/>
        <v>0</v>
      </c>
      <c r="AN43" s="49">
        <f t="shared" si="4"/>
        <v>0</v>
      </c>
      <c r="AO43" s="50" t="e">
        <f t="shared" si="5"/>
        <v>#DIV/0!</v>
      </c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0" ht="12.75">
      <c r="AJ81" s="2"/>
      <c r="AK81" s="2"/>
      <c r="AL81" s="2"/>
      <c r="AM81" s="2"/>
      <c r="AN81" s="2"/>
    </row>
    <row r="82" ht="12.75">
      <c r="AN82" s="2"/>
    </row>
    <row r="83" ht="12.75">
      <c r="AN83" s="2"/>
    </row>
    <row r="84" ht="12.75">
      <c r="AN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2007-2008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2008-04-30T14:28:46Z</cp:lastPrinted>
  <dcterms:created xsi:type="dcterms:W3CDTF">1999-10-03T14:06:37Z</dcterms:created>
  <dcterms:modified xsi:type="dcterms:W3CDTF">2008-04-30T14:28:48Z</dcterms:modified>
  <cp:category/>
  <cp:version/>
  <cp:contentType/>
  <cp:contentStatus/>
</cp:coreProperties>
</file>